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Sheet1!$A$4:$N$1721</definedName>
  </definedNames>
  <calcPr calcId="144525"/>
</workbook>
</file>

<file path=xl/sharedStrings.xml><?xml version="1.0" encoding="utf-8"?>
<sst xmlns="http://schemas.openxmlformats.org/spreadsheetml/2006/main" count="10178" uniqueCount="2619">
  <si>
    <t>附件7-2</t>
  </si>
  <si>
    <t xml:space="preserve"> </t>
  </si>
  <si>
    <t>产业以奖代补项目验收汇总表（第七批）</t>
  </si>
  <si>
    <t>(规模：亩、户、头、羽、只；金额：元)</t>
  </si>
  <si>
    <t>序号</t>
  </si>
  <si>
    <t>乡镇</t>
  </si>
  <si>
    <t>行政村</t>
  </si>
  <si>
    <t>自然村(屯)</t>
  </si>
  <si>
    <t>户主姓名</t>
  </si>
  <si>
    <t>户属性</t>
  </si>
  <si>
    <t>家庭人口(人)</t>
  </si>
  <si>
    <t>产业名称</t>
  </si>
  <si>
    <t>实施地点</t>
  </si>
  <si>
    <t>核定规模数</t>
  </si>
  <si>
    <t>核定奖补金额</t>
  </si>
  <si>
    <t>合计核定金额</t>
  </si>
  <si>
    <t>本年度已获奖补情况</t>
  </si>
  <si>
    <t>备注</t>
  </si>
  <si>
    <t>东昌镇</t>
  </si>
  <si>
    <t>民强村</t>
  </si>
  <si>
    <t>马田屯</t>
  </si>
  <si>
    <t>陈秀金</t>
  </si>
  <si>
    <t>2014年退出户</t>
  </si>
  <si>
    <t>花生大豆-黄豆</t>
  </si>
  <si>
    <t>第五批已申请240元，合计420元</t>
  </si>
  <si>
    <t>户主：韦佳权</t>
  </si>
  <si>
    <t>韦桂兰</t>
  </si>
  <si>
    <t>2019年脱贫户</t>
  </si>
  <si>
    <t>根茎薯芋类-马蹄</t>
  </si>
  <si>
    <t>优质稻</t>
  </si>
  <si>
    <t>棚厂屯</t>
  </si>
  <si>
    <t>林树英</t>
  </si>
  <si>
    <t>东善屯</t>
  </si>
  <si>
    <t>莫克刚</t>
  </si>
  <si>
    <t>2017年脱贫户</t>
  </si>
  <si>
    <r>
      <t>第五批已申请1080元，合计</t>
    </r>
    <r>
      <rPr>
        <sz val="12"/>
        <color rgb="FFFF0000"/>
        <rFont val="宋体"/>
        <charset val="134"/>
      </rPr>
      <t>3000</t>
    </r>
    <r>
      <rPr>
        <sz val="12"/>
        <rFont val="宋体"/>
        <charset val="134"/>
      </rPr>
      <t>元</t>
    </r>
  </si>
  <si>
    <t>杂粮杂豆-红薯</t>
  </si>
  <si>
    <t>莫克璋</t>
  </si>
  <si>
    <t>2015年退出户</t>
  </si>
  <si>
    <t>第五批已申请1956元，合计2724元</t>
  </si>
  <si>
    <t>韦自江</t>
  </si>
  <si>
    <t>第五批已申请1260元，合计2820元</t>
  </si>
  <si>
    <t>瓜类-苦瓜</t>
  </si>
  <si>
    <t>莫克运</t>
  </si>
  <si>
    <t>甜糯玉米</t>
  </si>
  <si>
    <t>莫克理</t>
  </si>
  <si>
    <t>茄果类-茄子</t>
  </si>
  <si>
    <t>第五批已申请224元，合计944元</t>
  </si>
  <si>
    <t>盘龙屯</t>
  </si>
  <si>
    <t>曾祥刚</t>
  </si>
  <si>
    <t>鸡</t>
  </si>
  <si>
    <t>甲村屯</t>
  </si>
  <si>
    <t>莫张全</t>
  </si>
  <si>
    <t>此户已达限额</t>
  </si>
  <si>
    <t>韦金红</t>
  </si>
  <si>
    <t>豆类-豆角</t>
  </si>
  <si>
    <t>茄果类-辣椒</t>
  </si>
  <si>
    <t>东阳村</t>
  </si>
  <si>
    <t>刘家屯</t>
  </si>
  <si>
    <t>林兴云</t>
  </si>
  <si>
    <t>牛</t>
  </si>
  <si>
    <t>东袍屯</t>
  </si>
  <si>
    <t>黄泰芳</t>
  </si>
  <si>
    <t>周序炎</t>
  </si>
  <si>
    <t>2016年脱贫户</t>
  </si>
  <si>
    <t>第五批已申请1200元，合计1824元</t>
  </si>
  <si>
    <t>周校礼</t>
  </si>
  <si>
    <t>2018年脱贫户</t>
  </si>
  <si>
    <t>第六批已申请2560元，合计4000元</t>
  </si>
  <si>
    <t>周家厂屯</t>
  </si>
  <si>
    <t>周忠运</t>
  </si>
  <si>
    <t>岭坪屯</t>
  </si>
  <si>
    <t>罗素兰</t>
  </si>
  <si>
    <t>第三批已申请960元，合计1440元</t>
  </si>
  <si>
    <t>户主：韦礼林</t>
  </si>
  <si>
    <t>毛山背屯</t>
  </si>
  <si>
    <t>毛吉明</t>
  </si>
  <si>
    <t>中药材-栀子</t>
  </si>
  <si>
    <t>同古山屯</t>
  </si>
  <si>
    <t>覃华木</t>
  </si>
  <si>
    <t>第五批已申请720元，合计2376元</t>
  </si>
  <si>
    <t>栗木社区</t>
  </si>
  <si>
    <t>栗木屯</t>
  </si>
  <si>
    <t>彭永林</t>
  </si>
  <si>
    <t>第二批已申请180元，合计1380元</t>
  </si>
  <si>
    <t>彭永连</t>
  </si>
  <si>
    <t>第二批已申请540元，合计2220元</t>
  </si>
  <si>
    <t>思贡村</t>
  </si>
  <si>
    <t>毛厂屯</t>
  </si>
  <si>
    <t>杨祖飞</t>
  </si>
  <si>
    <t>罗科强</t>
  </si>
  <si>
    <t>罗开亮</t>
  </si>
  <si>
    <t>罗积福</t>
  </si>
  <si>
    <t>军营屯</t>
  </si>
  <si>
    <t>罗安贵</t>
  </si>
  <si>
    <t>2020年脱贫户</t>
  </si>
  <si>
    <t>第三批已申请768元，合计2128元</t>
  </si>
  <si>
    <t>罗忠平</t>
  </si>
  <si>
    <t>第五批已申请800元，合计2208元</t>
  </si>
  <si>
    <t>户主：罗良定</t>
  </si>
  <si>
    <t>青贮玉米</t>
  </si>
  <si>
    <t>罗成昌</t>
  </si>
  <si>
    <t>第五批已申请320元，合计800元</t>
  </si>
  <si>
    <t>邓陆英</t>
  </si>
  <si>
    <t>第三批已申请256元，合计640元</t>
  </si>
  <si>
    <t>谢家屯</t>
  </si>
  <si>
    <t>谢厚平</t>
  </si>
  <si>
    <t>第五批已申请360元，合计900元</t>
  </si>
  <si>
    <t>谢树平</t>
  </si>
  <si>
    <t>第五批已申请252元，合计876元</t>
  </si>
  <si>
    <t>石碧屯</t>
  </si>
  <si>
    <t>罗太明</t>
  </si>
  <si>
    <t>第五批已申请480元，合计1440元</t>
  </si>
  <si>
    <t>罗连会</t>
  </si>
  <si>
    <t>第五批已申请840元，合计2040元</t>
  </si>
  <si>
    <t>罗科来</t>
  </si>
  <si>
    <t>第五批已申请640元，合计1264元</t>
  </si>
  <si>
    <t>户主：罗连昌</t>
  </si>
  <si>
    <t>何艳芬</t>
  </si>
  <si>
    <t>第五批已申请240元，合计720元</t>
  </si>
  <si>
    <t>小村屯</t>
  </si>
  <si>
    <t>罗芝礼</t>
  </si>
  <si>
    <t>罗德汝</t>
  </si>
  <si>
    <t>第五批已申请2388元，此户已达限额</t>
  </si>
  <si>
    <t>杨家屯</t>
  </si>
  <si>
    <t>杨善明</t>
  </si>
  <si>
    <t>第六批已申请2000元，合计3280元</t>
  </si>
  <si>
    <t>杨德强</t>
  </si>
  <si>
    <t>第五批已申请1568元，合计3008元</t>
  </si>
  <si>
    <t>花生大豆-花生</t>
  </si>
  <si>
    <t>沈素珍</t>
  </si>
  <si>
    <t>突发严重困难户</t>
  </si>
  <si>
    <r>
      <rPr>
        <sz val="12"/>
        <rFont val="宋体"/>
        <charset val="134"/>
      </rPr>
      <t>第五批已申请360元，合计</t>
    </r>
    <r>
      <rPr>
        <sz val="12"/>
        <color rgb="FFFF0000"/>
        <rFont val="宋体"/>
        <charset val="134"/>
      </rPr>
      <t>2440</t>
    </r>
    <r>
      <rPr>
        <sz val="12"/>
        <rFont val="宋体"/>
        <charset val="134"/>
      </rPr>
      <t>元</t>
    </r>
  </si>
  <si>
    <t>梅子洲屯</t>
  </si>
  <si>
    <t>彭荣斌</t>
  </si>
  <si>
    <t>第五批已申请736元，合计2048元</t>
  </si>
  <si>
    <t>白竹背屯</t>
  </si>
  <si>
    <t>罗玉兰</t>
  </si>
  <si>
    <t>第五批已申请352元，合计832元</t>
  </si>
  <si>
    <t>环河村</t>
  </si>
  <si>
    <t>下车屯</t>
  </si>
  <si>
    <t>黄华友</t>
  </si>
  <si>
    <t>大钵头屯</t>
  </si>
  <si>
    <t>韦宣芳</t>
  </si>
  <si>
    <t>户主：余永东</t>
  </si>
  <si>
    <t>盘瑶村</t>
  </si>
  <si>
    <t>铜镜屯</t>
  </si>
  <si>
    <t>邓忠连</t>
  </si>
  <si>
    <t>铜镜屯龙扇口/桐木田</t>
  </si>
  <si>
    <t>第四批已申请600元，合计1899元</t>
  </si>
  <si>
    <t>铜镜屯外头洲</t>
  </si>
  <si>
    <t>许发美</t>
  </si>
  <si>
    <t>第四批已申请1072元，合计1712元</t>
  </si>
  <si>
    <t>胡永生</t>
  </si>
  <si>
    <t>第四批已申请360元，合计1524元</t>
  </si>
  <si>
    <t>韦林贵</t>
  </si>
  <si>
    <t>第四批已申请1760元，合计4220元</t>
  </si>
  <si>
    <t>麻地坪屯</t>
  </si>
  <si>
    <t>刁祯旺</t>
  </si>
  <si>
    <t>龙盘屯</t>
  </si>
  <si>
    <t>雷荣沐</t>
  </si>
  <si>
    <t>盘瑶村洲子田/村委路口</t>
  </si>
  <si>
    <t>第四批已申请864元，合计1824元</t>
  </si>
  <si>
    <t>东瓦坪屯</t>
  </si>
  <si>
    <t>廖树邦</t>
  </si>
  <si>
    <t>脱贫不稳定户</t>
  </si>
  <si>
    <t>第四批已申请880元，合计2280元</t>
  </si>
  <si>
    <t>邓代能</t>
  </si>
  <si>
    <t>第四批已申请320元，合计800元</t>
  </si>
  <si>
    <t>青山镇</t>
  </si>
  <si>
    <t>青云村</t>
  </si>
  <si>
    <t>龙江屯</t>
  </si>
  <si>
    <t>黎杰兰</t>
  </si>
  <si>
    <t>2014年脱贫户</t>
  </si>
  <si>
    <t>马蹄</t>
  </si>
  <si>
    <t>青云村龙江屯</t>
  </si>
  <si>
    <t>廖景松</t>
  </si>
  <si>
    <t>黄豆</t>
  </si>
  <si>
    <t>石羔屯</t>
  </si>
  <si>
    <t>曾令娥</t>
  </si>
  <si>
    <t>青云村石羔屯</t>
  </si>
  <si>
    <t>曾令军</t>
  </si>
  <si>
    <t>覃兴凡</t>
  </si>
  <si>
    <t>第三批已申报640元</t>
  </si>
  <si>
    <t>满洞村</t>
  </si>
  <si>
    <t>漕村屯</t>
  </si>
  <si>
    <t>唐初茂</t>
  </si>
  <si>
    <t>鱼</t>
  </si>
  <si>
    <t>满洞村漕村屯</t>
  </si>
  <si>
    <t>堆村屯</t>
  </si>
  <si>
    <t>黎朝贵</t>
  </si>
  <si>
    <t>满洞村堆村屯</t>
  </si>
  <si>
    <t>黎贤茂</t>
  </si>
  <si>
    <t>豇豆</t>
  </si>
  <si>
    <t>覃新云</t>
  </si>
  <si>
    <t>崩山屯</t>
  </si>
  <si>
    <t>莫仁义</t>
  </si>
  <si>
    <t>满洞村崩山屯</t>
  </si>
  <si>
    <t>永华村</t>
  </si>
  <si>
    <t>料潭屯</t>
  </si>
  <si>
    <t>莫庆林</t>
  </si>
  <si>
    <t>花生大豆-大豆</t>
  </si>
  <si>
    <t>永华村料潭屯</t>
  </si>
  <si>
    <t>第三批已申报516元</t>
  </si>
  <si>
    <t>三茂厂屯</t>
  </si>
  <si>
    <t>曾仕坤</t>
  </si>
  <si>
    <t xml:space="preserve">永华村三茅厂屯
</t>
  </si>
  <si>
    <t>李才顺</t>
  </si>
  <si>
    <t>猪</t>
  </si>
  <si>
    <t>第三批已申报240元、第四批已申报348元</t>
  </si>
  <si>
    <t>松林村</t>
  </si>
  <si>
    <t>长安屯</t>
  </si>
  <si>
    <t>吴显杰</t>
  </si>
  <si>
    <t>修仁平村</t>
  </si>
  <si>
    <t>松林村长安屯</t>
  </si>
  <si>
    <t>罗芳峰</t>
  </si>
  <si>
    <t>鸭</t>
  </si>
  <si>
    <t xml:space="preserve">松林村小村屯
</t>
  </si>
  <si>
    <t>永镇村</t>
  </si>
  <si>
    <t>郭家屯</t>
  </si>
  <si>
    <t>郭世良</t>
  </si>
  <si>
    <t>边缘易致贫户</t>
  </si>
  <si>
    <t xml:space="preserve">花生大豆-大豆
</t>
  </si>
  <si>
    <t>永镇村郭家屯</t>
  </si>
  <si>
    <t>莲华屯</t>
  </si>
  <si>
    <t>李自玉</t>
  </si>
  <si>
    <t>永镇村莲华屯</t>
  </si>
  <si>
    <t>双排塘屯</t>
  </si>
  <si>
    <t>冯秋兰</t>
  </si>
  <si>
    <t>永镇村双排塘屯</t>
  </si>
  <si>
    <t>第二批已申报240元</t>
  </si>
  <si>
    <t>歧路屯</t>
  </si>
  <si>
    <t>覃明华</t>
  </si>
  <si>
    <t>莲藕</t>
  </si>
  <si>
    <t>永镇村歧路屯</t>
  </si>
  <si>
    <t>邹火远</t>
  </si>
  <si>
    <t>红薯</t>
  </si>
  <si>
    <t>第二批已申请400元</t>
  </si>
  <si>
    <t>一卡通账号为他儿媳账号</t>
  </si>
  <si>
    <t>三联村</t>
  </si>
  <si>
    <t>大腊屯</t>
  </si>
  <si>
    <t>周韦莲</t>
  </si>
  <si>
    <t>三联村大腊屯</t>
  </si>
  <si>
    <t>第三批已申报240元</t>
  </si>
  <si>
    <t>杂粮杂豆-猫豆</t>
  </si>
  <si>
    <t>龙怀乡</t>
  </si>
  <si>
    <t>三河村</t>
  </si>
  <si>
    <t>东里大村屯</t>
  </si>
  <si>
    <t>余荣林</t>
  </si>
  <si>
    <t>蜜蜂</t>
  </si>
  <si>
    <t>水葫芦屯</t>
  </si>
  <si>
    <t>盘成文</t>
  </si>
  <si>
    <t>大豆</t>
  </si>
  <si>
    <t>第三批已申请704元</t>
  </si>
  <si>
    <t>三宝坪屯</t>
  </si>
  <si>
    <t>杨赞刚</t>
  </si>
  <si>
    <t>第三批已申请896元</t>
  </si>
  <si>
    <t>冯成强</t>
  </si>
  <si>
    <t>第三批已申请240元</t>
  </si>
  <si>
    <t>黄通发</t>
  </si>
  <si>
    <t>花生</t>
  </si>
  <si>
    <t>冯成旺</t>
  </si>
  <si>
    <t>第四批已申请2904元</t>
  </si>
  <si>
    <t>东里小村屯</t>
  </si>
  <si>
    <t>叶凤玲</t>
  </si>
  <si>
    <t>根茎薯芋类-生姜</t>
  </si>
  <si>
    <t>马中屯</t>
  </si>
  <si>
    <t>顾连新</t>
  </si>
  <si>
    <t>中药材-三百草</t>
  </si>
  <si>
    <t>顾月英</t>
  </si>
  <si>
    <t>顾李家屯</t>
  </si>
  <si>
    <t>蒙均宇</t>
  </si>
  <si>
    <t>第三批已申请960元</t>
  </si>
  <si>
    <t>东坪村</t>
  </si>
  <si>
    <t>龙冲屯</t>
  </si>
  <si>
    <t>李德军</t>
  </si>
  <si>
    <t>第四批已申请4320元</t>
  </si>
  <si>
    <t>新安社区</t>
  </si>
  <si>
    <t>大塘角屯</t>
  </si>
  <si>
    <t>赖桂芬</t>
  </si>
  <si>
    <t>第四批已申请300元</t>
  </si>
  <si>
    <t>叶荣智</t>
  </si>
  <si>
    <t>周家屯</t>
  </si>
  <si>
    <t>田厂屯</t>
  </si>
  <si>
    <t>赵连秀</t>
  </si>
  <si>
    <t>大坪</t>
  </si>
  <si>
    <t>第一批已申请480元</t>
  </si>
  <si>
    <t>庆云村</t>
  </si>
  <si>
    <t>五赖屯</t>
  </si>
  <si>
    <t>叶官秀</t>
  </si>
  <si>
    <t>毛维常</t>
  </si>
  <si>
    <t>毛维连</t>
  </si>
  <si>
    <t>三界屯</t>
  </si>
  <si>
    <t>莫大学</t>
  </si>
  <si>
    <t>第三批已申请480元</t>
  </si>
  <si>
    <t>油榨屯</t>
  </si>
  <si>
    <t>毛维才</t>
  </si>
  <si>
    <t>大岭屯</t>
  </si>
  <si>
    <t>胡运田</t>
  </si>
  <si>
    <t>第二批已申请234元，第四批已申请2730元</t>
  </si>
  <si>
    <t>板管屯</t>
  </si>
  <si>
    <t>盘金连</t>
  </si>
  <si>
    <t>周荣启</t>
  </si>
  <si>
    <t>第三批已申请320元</t>
  </si>
  <si>
    <t>盘志光</t>
  </si>
  <si>
    <t>第二批已申请276元，第三批已申请384元</t>
  </si>
  <si>
    <t>兰少华</t>
  </si>
  <si>
    <t>月塘屯</t>
  </si>
  <si>
    <t>孟德生</t>
  </si>
  <si>
    <t>胡本坤</t>
  </si>
  <si>
    <t>第三批已申请3915元</t>
  </si>
  <si>
    <t>胡本德</t>
  </si>
  <si>
    <t>第四批已申请1464元</t>
  </si>
  <si>
    <t>马六朝屯</t>
  </si>
  <si>
    <t>丘世仁</t>
  </si>
  <si>
    <t>第四批已申请864元</t>
  </si>
  <si>
    <t>丘世义</t>
  </si>
  <si>
    <t>第四批已申请4160元</t>
  </si>
  <si>
    <t>丘毓刚</t>
  </si>
  <si>
    <t>旧村屯</t>
  </si>
  <si>
    <t>第四批已申请3840元</t>
  </si>
  <si>
    <t>丘毓昌</t>
  </si>
  <si>
    <t>第四批已申请1476元</t>
  </si>
  <si>
    <t>德庆村</t>
  </si>
  <si>
    <t>下双江屯</t>
  </si>
  <si>
    <t>张华</t>
  </si>
  <si>
    <t>第二批已申请960元</t>
  </si>
  <si>
    <t>中双江屯</t>
  </si>
  <si>
    <t>覃荣琼</t>
  </si>
  <si>
    <t>第二批已申请816元</t>
  </si>
  <si>
    <t>覃国才</t>
  </si>
  <si>
    <t>第三批已申请1968元</t>
  </si>
  <si>
    <t>陆将贵</t>
  </si>
  <si>
    <t>根茎薯芋类-芋头</t>
  </si>
  <si>
    <t>上双江屯</t>
  </si>
  <si>
    <t>覃向</t>
  </si>
  <si>
    <t>莲塘屯</t>
  </si>
  <si>
    <t>李荣初</t>
  </si>
  <si>
    <t>第三批已申请640元</t>
  </si>
  <si>
    <t>李庆飞</t>
  </si>
  <si>
    <t>陆保生</t>
  </si>
  <si>
    <t>陆秀龙</t>
  </si>
  <si>
    <t>李庆方</t>
  </si>
  <si>
    <t>李荣益</t>
  </si>
  <si>
    <t>白卓屯</t>
  </si>
  <si>
    <t>陈君连</t>
  </si>
  <si>
    <t>胡翠云</t>
  </si>
  <si>
    <t>石门屯</t>
  </si>
  <si>
    <t>杨水兰</t>
  </si>
  <si>
    <t>赖刚军</t>
  </si>
  <si>
    <t>第四批已申请1280元</t>
  </si>
  <si>
    <t>杜莫镇</t>
  </si>
  <si>
    <t>上龙村</t>
  </si>
  <si>
    <t>下龙屯</t>
  </si>
  <si>
    <t>李福光</t>
  </si>
  <si>
    <t>第四批已申报2360元</t>
  </si>
  <si>
    <t>达到上限</t>
  </si>
  <si>
    <t>李必伟</t>
  </si>
  <si>
    <t>第四批已申报3120元</t>
  </si>
  <si>
    <t>李问春</t>
  </si>
  <si>
    <t>第四批已申报1920元</t>
  </si>
  <si>
    <t>李庆春</t>
  </si>
  <si>
    <t>第四批已申报1152元</t>
  </si>
  <si>
    <t>板发屯</t>
  </si>
  <si>
    <t>廖植登</t>
  </si>
  <si>
    <t>金妈屯</t>
  </si>
  <si>
    <t>潘相建</t>
  </si>
  <si>
    <r>
      <rPr>
        <sz val="12"/>
        <color theme="1"/>
        <rFont val="宋体"/>
        <charset val="134"/>
      </rPr>
      <t>第四批已申报8</t>
    </r>
    <r>
      <rPr>
        <sz val="12"/>
        <color rgb="FFFF0000"/>
        <rFont val="宋体"/>
        <charset val="134"/>
      </rPr>
      <t>8</t>
    </r>
    <r>
      <rPr>
        <sz val="12"/>
        <color theme="1"/>
        <rFont val="宋体"/>
        <charset val="134"/>
      </rPr>
      <t>0元</t>
    </r>
  </si>
  <si>
    <t>杨华忠</t>
  </si>
  <si>
    <t>第四批已申报320元</t>
  </si>
  <si>
    <t>上龙屯</t>
  </si>
  <si>
    <t>陆荣军</t>
  </si>
  <si>
    <t>韦子立</t>
  </si>
  <si>
    <t>第四批已申报3200元</t>
  </si>
  <si>
    <t>韦治新</t>
  </si>
  <si>
    <t>豆类-峨眉豆</t>
  </si>
  <si>
    <t>第四批已申报1720元</t>
  </si>
  <si>
    <t>黄运兰</t>
  </si>
  <si>
    <t>韦继华</t>
  </si>
  <si>
    <t>第四批已申报960元</t>
  </si>
  <si>
    <t>金鸡村</t>
  </si>
  <si>
    <t>东寨屯</t>
  </si>
  <si>
    <t>覃玉珍</t>
  </si>
  <si>
    <t>户主：蒙军连</t>
  </si>
  <si>
    <t>古要屯</t>
  </si>
  <si>
    <t>李先强</t>
  </si>
  <si>
    <r>
      <rPr>
        <sz val="12"/>
        <color theme="1"/>
        <rFont val="宋体"/>
        <charset val="134"/>
      </rPr>
      <t>第四批已申报1360元，</t>
    </r>
    <r>
      <rPr>
        <sz val="12"/>
        <color rgb="FFFF0000"/>
        <rFont val="宋体"/>
        <charset val="134"/>
      </rPr>
      <t>第四批已申报1280元</t>
    </r>
  </si>
  <si>
    <t>根茎薯芋类—马蹄</t>
  </si>
  <si>
    <t>蒙顺连</t>
  </si>
  <si>
    <t>第四批已申报3000元</t>
  </si>
  <si>
    <t>金鸡屯</t>
  </si>
  <si>
    <t>潘秀英</t>
  </si>
  <si>
    <t>户主：莫凤莲</t>
  </si>
  <si>
    <t>莫玉勇</t>
  </si>
  <si>
    <t>六连屯</t>
  </si>
  <si>
    <t>潘吉学</t>
  </si>
  <si>
    <t>韦开兴</t>
  </si>
  <si>
    <r>
      <rPr>
        <sz val="12"/>
        <color theme="1"/>
        <rFont val="宋体"/>
        <charset val="134"/>
      </rPr>
      <t>第</t>
    </r>
    <r>
      <rPr>
        <sz val="12"/>
        <color rgb="FFFF0000"/>
        <rFont val="宋体"/>
        <charset val="134"/>
      </rPr>
      <t>五</t>
    </r>
    <r>
      <rPr>
        <sz val="12"/>
        <color theme="1"/>
        <rFont val="宋体"/>
        <charset val="134"/>
      </rPr>
      <t>批已申报768元</t>
    </r>
  </si>
  <si>
    <t>潘吉勤</t>
  </si>
  <si>
    <r>
      <rPr>
        <sz val="12"/>
        <color theme="1"/>
        <rFont val="宋体"/>
        <charset val="134"/>
      </rPr>
      <t>第</t>
    </r>
    <r>
      <rPr>
        <sz val="12"/>
        <color rgb="FFFF0000"/>
        <rFont val="宋体"/>
        <charset val="134"/>
      </rPr>
      <t>五</t>
    </r>
    <r>
      <rPr>
        <sz val="12"/>
        <color theme="1"/>
        <rFont val="宋体"/>
        <charset val="134"/>
      </rPr>
      <t>批已申报1792元</t>
    </r>
  </si>
  <si>
    <t>户主：潘吉飞</t>
  </si>
  <si>
    <t>潘兰琼</t>
  </si>
  <si>
    <t>第四批已申报1960元，第五批已申报1120元</t>
  </si>
  <si>
    <t>马江屯</t>
  </si>
  <si>
    <t>潘启健</t>
  </si>
  <si>
    <t>潘时才</t>
  </si>
  <si>
    <t>第五批已申报1440元</t>
  </si>
  <si>
    <t>洋额屯</t>
  </si>
  <si>
    <t>潘振光</t>
  </si>
  <si>
    <t>潘祖发</t>
  </si>
  <si>
    <t>屯必屯</t>
  </si>
  <si>
    <t>覃德祥</t>
  </si>
  <si>
    <t>第五批已申报1344元</t>
  </si>
  <si>
    <t>吴金兰</t>
  </si>
  <si>
    <t>第五批已申报1984元</t>
  </si>
  <si>
    <t>韦振标</t>
  </si>
  <si>
    <t>第四批已申报1160元</t>
  </si>
  <si>
    <t>韦振龙</t>
  </si>
  <si>
    <t>第四批已申报1240</t>
  </si>
  <si>
    <t>周瑞芳</t>
  </si>
  <si>
    <t>第四批已申报480元；第五批已申报360元</t>
  </si>
  <si>
    <t>寨村村</t>
  </si>
  <si>
    <t>寨村屯</t>
  </si>
  <si>
    <t>莫丕华</t>
  </si>
  <si>
    <t>2015年脱贫户</t>
  </si>
  <si>
    <t>第四批已申报2700元</t>
  </si>
  <si>
    <t>羊</t>
  </si>
  <si>
    <t>杜家万</t>
  </si>
  <si>
    <t>仙女岩屯</t>
  </si>
  <si>
    <t>陶健生</t>
  </si>
  <si>
    <t>第四批已申报900元</t>
  </si>
  <si>
    <t>仙女岩</t>
  </si>
  <si>
    <t>敢应屯</t>
  </si>
  <si>
    <t>潘定坤</t>
  </si>
  <si>
    <t>第四批已申报480元</t>
  </si>
  <si>
    <t xml:space="preserve"> 寨村屯</t>
  </si>
  <si>
    <t>蒋先环</t>
  </si>
  <si>
    <t>第四批已申报640元</t>
  </si>
  <si>
    <t>大行山屯</t>
  </si>
  <si>
    <t>杨运英</t>
  </si>
  <si>
    <t>第五批已申报2880元</t>
  </si>
  <si>
    <t>琵琶屯</t>
  </si>
  <si>
    <t>覃自国</t>
  </si>
  <si>
    <t>第三批已申报578.4元</t>
  </si>
  <si>
    <t>农永兰</t>
  </si>
  <si>
    <t>莫仁富</t>
  </si>
  <si>
    <t>第四批已申报512元</t>
  </si>
  <si>
    <t>莫石传</t>
  </si>
  <si>
    <t>杨火生</t>
  </si>
  <si>
    <t>第四批已申报544元</t>
  </si>
  <si>
    <t>杨义修</t>
  </si>
  <si>
    <t>第四批已申报3864元</t>
  </si>
  <si>
    <t>钟元俊</t>
  </si>
  <si>
    <t>第五批已申报224元</t>
  </si>
  <si>
    <t>莫恒杰</t>
  </si>
  <si>
    <t>韦永香</t>
  </si>
  <si>
    <t>第三批已申报600元</t>
  </si>
  <si>
    <t>户主：杨国修</t>
  </si>
  <si>
    <t>李登强</t>
  </si>
  <si>
    <t>第五批已申报656元</t>
  </si>
  <si>
    <t>胡洪刚</t>
  </si>
  <si>
    <t>第五批已申报1065.6元</t>
  </si>
  <si>
    <t>潘立阳</t>
  </si>
  <si>
    <r>
      <rPr>
        <sz val="12"/>
        <color theme="1"/>
        <rFont val="宋体"/>
        <charset val="134"/>
      </rPr>
      <t>第三批已申报38</t>
    </r>
    <r>
      <rPr>
        <sz val="12"/>
        <color rgb="FFFF0000"/>
        <rFont val="宋体"/>
        <charset val="134"/>
      </rPr>
      <t>40</t>
    </r>
    <r>
      <rPr>
        <sz val="12"/>
        <color theme="1"/>
        <rFont val="宋体"/>
        <charset val="134"/>
      </rPr>
      <t>元</t>
    </r>
  </si>
  <si>
    <t>根茎薯芋类—莲藕</t>
  </si>
  <si>
    <t>潘立兴</t>
  </si>
  <si>
    <t>第五批已申报576元</t>
  </si>
  <si>
    <t>张正林</t>
  </si>
  <si>
    <t>第四批已申报1478.4元</t>
  </si>
  <si>
    <t>莫家林</t>
  </si>
  <si>
    <t>第四批已申报360元</t>
  </si>
  <si>
    <t>韦经芳</t>
  </si>
  <si>
    <t>第四批已申报648元</t>
  </si>
  <si>
    <t>朱洪强</t>
  </si>
  <si>
    <t>第三批120元，第五批504元</t>
  </si>
  <si>
    <t>江全贵</t>
  </si>
  <si>
    <t>第三批632，第五批800元</t>
  </si>
  <si>
    <t>江福兰</t>
  </si>
  <si>
    <r>
      <rPr>
        <sz val="12"/>
        <color rgb="FF000000"/>
        <rFont val="宋体"/>
        <charset val="134"/>
      </rPr>
      <t>第三批896元，第五批</t>
    </r>
    <r>
      <rPr>
        <sz val="12"/>
        <color rgb="FFFF0000"/>
        <rFont val="宋体"/>
        <charset val="134"/>
      </rPr>
      <t>3</t>
    </r>
    <r>
      <rPr>
        <sz val="12"/>
        <color rgb="FF000000"/>
        <rFont val="宋体"/>
        <charset val="134"/>
      </rPr>
      <t>52元</t>
    </r>
  </si>
  <si>
    <t>黄位明</t>
  </si>
  <si>
    <t>第三批704元，第五批1120元</t>
  </si>
  <si>
    <t>张受华</t>
  </si>
  <si>
    <t>第三批1056元</t>
  </si>
  <si>
    <t>杜远吉</t>
  </si>
  <si>
    <t>第五批已申报720元</t>
  </si>
  <si>
    <t>杜立香</t>
  </si>
  <si>
    <t>蒋先利</t>
  </si>
  <si>
    <t>蒋文鲜</t>
  </si>
  <si>
    <t>第五批已申报460元</t>
  </si>
  <si>
    <t>胡文林</t>
  </si>
  <si>
    <t>第五批已申报4200元</t>
  </si>
  <si>
    <t>蒋业亿</t>
  </si>
  <si>
    <t>青贮玉米（粮改饲）</t>
  </si>
  <si>
    <r>
      <rPr>
        <sz val="12"/>
        <color theme="1"/>
        <rFont val="宋体"/>
        <charset val="134"/>
      </rPr>
      <t>第五批已申报</t>
    </r>
    <r>
      <rPr>
        <sz val="12"/>
        <color rgb="FFFF0000"/>
        <rFont val="宋体"/>
        <charset val="134"/>
      </rPr>
      <t>2080</t>
    </r>
    <r>
      <rPr>
        <sz val="12"/>
        <color theme="1"/>
        <rFont val="宋体"/>
        <charset val="134"/>
      </rPr>
      <t>元</t>
    </r>
  </si>
  <si>
    <t>龙珠村</t>
  </si>
  <si>
    <t>吴村屯</t>
  </si>
  <si>
    <t>吴善光</t>
  </si>
  <si>
    <t>第四批已申报736元</t>
  </si>
  <si>
    <t>莫恃清</t>
  </si>
  <si>
    <t>何龙焱</t>
  </si>
  <si>
    <t>第四批已申报384元</t>
  </si>
  <si>
    <t>何龙周</t>
  </si>
  <si>
    <r>
      <rPr>
        <sz val="12"/>
        <color rgb="FF000000"/>
        <rFont val="宋体"/>
        <charset val="134"/>
      </rPr>
      <t>第四批已申报</t>
    </r>
    <r>
      <rPr>
        <sz val="12"/>
        <color rgb="FFFF0000"/>
        <rFont val="宋体"/>
        <charset val="134"/>
      </rPr>
      <t>1</t>
    </r>
    <r>
      <rPr>
        <sz val="12"/>
        <color rgb="FF000000"/>
        <rFont val="宋体"/>
        <charset val="134"/>
      </rPr>
      <t>20元</t>
    </r>
  </si>
  <si>
    <t>吴启运</t>
  </si>
  <si>
    <r>
      <rPr>
        <sz val="12"/>
        <color rgb="FFFF0000"/>
        <rFont val="宋体"/>
        <charset val="134"/>
      </rPr>
      <t>青贮</t>
    </r>
    <r>
      <rPr>
        <sz val="12"/>
        <rFont val="宋体"/>
        <charset val="134"/>
      </rPr>
      <t>玉米</t>
    </r>
  </si>
  <si>
    <t>杨金文</t>
  </si>
  <si>
    <t>旱塘屯</t>
  </si>
  <si>
    <t>刁有茂</t>
  </si>
  <si>
    <t>旱塘</t>
  </si>
  <si>
    <t>第四批已申报1200元</t>
  </si>
  <si>
    <t>户主：李秀科</t>
  </si>
  <si>
    <t>大山湾屯</t>
  </si>
  <si>
    <t>吴公树</t>
  </si>
  <si>
    <t>大山湾</t>
  </si>
  <si>
    <t>第四批已申报2400元</t>
  </si>
  <si>
    <t>吴公成</t>
  </si>
  <si>
    <t>第四批已申报1077元</t>
  </si>
  <si>
    <t>周莲芳</t>
  </si>
  <si>
    <t>第四批已申报1056元</t>
  </si>
  <si>
    <t>凉亭屯</t>
  </si>
  <si>
    <t>黄发忠</t>
  </si>
  <si>
    <t>第四批已申报1208元</t>
  </si>
  <si>
    <t>吴应兵</t>
  </si>
  <si>
    <t>第四批已申报240元</t>
  </si>
  <si>
    <t>罗能帮</t>
  </si>
  <si>
    <t>第四批已申报840元</t>
  </si>
  <si>
    <t>陆月珍</t>
  </si>
  <si>
    <t>仙台坪屯</t>
  </si>
  <si>
    <t>梁红强</t>
  </si>
  <si>
    <t>仙台坪</t>
  </si>
  <si>
    <t>第四批已申报1356元</t>
  </si>
  <si>
    <t>何龙华</t>
  </si>
  <si>
    <t>廖培良</t>
  </si>
  <si>
    <t>第四批已申报504元</t>
  </si>
  <si>
    <t>苏日飞</t>
  </si>
  <si>
    <t>冯少云</t>
  </si>
  <si>
    <t>根茎薯芋类-木薯</t>
  </si>
  <si>
    <t>苏启华</t>
  </si>
  <si>
    <t>苏启团</t>
  </si>
  <si>
    <t>第四批已申报825.6元</t>
  </si>
  <si>
    <t>苏启思</t>
  </si>
  <si>
    <t>内屯厦屯</t>
  </si>
  <si>
    <t>陆光照</t>
  </si>
  <si>
    <t>内屯厦</t>
  </si>
  <si>
    <t>第四批已申报918元</t>
  </si>
  <si>
    <t>拱桥屯</t>
  </si>
  <si>
    <t>吴海贵</t>
  </si>
  <si>
    <t>第四批已申报1507.2元</t>
  </si>
  <si>
    <t>莫水源</t>
  </si>
  <si>
    <t>外屯厦屯</t>
  </si>
  <si>
    <t>黄广华</t>
  </si>
  <si>
    <t>外屯厦</t>
  </si>
  <si>
    <t>吴振舒</t>
  </si>
  <si>
    <t>第四批已申报672元</t>
  </si>
  <si>
    <t>黄佑好</t>
  </si>
  <si>
    <t>刘贤英</t>
  </si>
  <si>
    <t>刘世全</t>
  </si>
  <si>
    <t>屯旺屯</t>
  </si>
  <si>
    <t>廖兰希</t>
  </si>
  <si>
    <t>第四批已申报704元</t>
  </si>
  <si>
    <t>黄华凤</t>
  </si>
  <si>
    <t>第四批已申报918.4元</t>
  </si>
  <si>
    <t>廖兰远</t>
  </si>
  <si>
    <t>第四批已申报608元</t>
  </si>
  <si>
    <t>覃龙超</t>
  </si>
  <si>
    <t>第四批已申报1590元</t>
  </si>
  <si>
    <t>韦永林</t>
  </si>
  <si>
    <t>谢家厂屯</t>
  </si>
  <si>
    <t>谢振谦</t>
  </si>
  <si>
    <t>谢家厂</t>
  </si>
  <si>
    <t>谢从海</t>
  </si>
  <si>
    <t>谢振木</t>
  </si>
  <si>
    <t>第四批已申报120元</t>
  </si>
  <si>
    <t>谢振全</t>
  </si>
  <si>
    <t>榕洞村</t>
  </si>
  <si>
    <t>古远屯</t>
  </si>
  <si>
    <t>林秀仁</t>
  </si>
  <si>
    <t>潘国全</t>
  </si>
  <si>
    <t>第三批已申报480元</t>
  </si>
  <si>
    <t>田尾屯</t>
  </si>
  <si>
    <t>陆显校</t>
  </si>
  <si>
    <t>第三批已申报1440元</t>
  </si>
  <si>
    <t>榕洞屯</t>
  </si>
  <si>
    <t>农定明</t>
  </si>
  <si>
    <t>第五批已申报600元</t>
  </si>
  <si>
    <t>新安屯</t>
  </si>
  <si>
    <t>冯现英</t>
  </si>
  <si>
    <t>第四批已申报1812元</t>
  </si>
  <si>
    <t>冯成幸</t>
  </si>
  <si>
    <t>第四批已申报1584元</t>
  </si>
  <si>
    <t>新安</t>
  </si>
  <si>
    <t>赵玉明</t>
  </si>
  <si>
    <t>第四批已申报1280元</t>
  </si>
  <si>
    <t>何玉良</t>
  </si>
  <si>
    <t xml:space="preserve">优质稻 </t>
  </si>
  <si>
    <t>杜莫社区</t>
  </si>
  <si>
    <t>杜莫街屯</t>
  </si>
  <si>
    <t>曾祥雄</t>
  </si>
  <si>
    <t>杜莫社区杜莫街屯</t>
  </si>
  <si>
    <t>陈安雄</t>
  </si>
  <si>
    <t>黄会珍</t>
  </si>
  <si>
    <t>第五批已申报384元</t>
  </si>
  <si>
    <t>第五批申报240元</t>
  </si>
  <si>
    <t>下金鸡屯</t>
  </si>
  <si>
    <t>李逢春</t>
  </si>
  <si>
    <t>杜莫社区下金鸡屯</t>
  </si>
  <si>
    <t>第五批已申报1280元</t>
  </si>
  <si>
    <t>上金鸡屯</t>
  </si>
  <si>
    <t>李家义</t>
  </si>
  <si>
    <t>杜莫社区上金鸡屯</t>
  </si>
  <si>
    <t>第五批已申报864元</t>
  </si>
  <si>
    <t>李全明</t>
  </si>
  <si>
    <r>
      <rPr>
        <sz val="12"/>
        <color rgb="FFFF0000"/>
        <rFont val="宋体"/>
        <charset val="134"/>
      </rPr>
      <t>第四批已申报2464元，</t>
    </r>
    <r>
      <rPr>
        <sz val="12"/>
        <rFont val="宋体"/>
        <charset val="134"/>
      </rPr>
      <t>第五批已申报1536元</t>
    </r>
  </si>
  <si>
    <t>李振辉</t>
  </si>
  <si>
    <t>第五批已申报3120元</t>
  </si>
  <si>
    <t>梁芳</t>
  </si>
  <si>
    <t>第五批已申报544元</t>
  </si>
  <si>
    <t>平塘屯</t>
  </si>
  <si>
    <t>廖兰剑</t>
  </si>
  <si>
    <t>杜莫社区平塘屯</t>
  </si>
  <si>
    <t>第五批已申报320元</t>
  </si>
  <si>
    <t>虾里坝屯</t>
  </si>
  <si>
    <t>林美萍</t>
  </si>
  <si>
    <t>杜莫社区虾里坝屯</t>
  </si>
  <si>
    <t>龙瑞明</t>
  </si>
  <si>
    <t>第五批已申报480元</t>
  </si>
  <si>
    <t>莫汝刚</t>
  </si>
  <si>
    <t>第五批已申报2600元</t>
  </si>
  <si>
    <t>谭富发</t>
  </si>
  <si>
    <t>杜莫街</t>
  </si>
  <si>
    <t>吴德明</t>
  </si>
  <si>
    <t>吴家雄</t>
  </si>
  <si>
    <t>第五批已申报288元</t>
  </si>
  <si>
    <t>杨树杰</t>
  </si>
  <si>
    <t>余恒科</t>
  </si>
  <si>
    <t>第五批已申报1800元</t>
  </si>
  <si>
    <t>钟桂碧</t>
  </si>
  <si>
    <t>水圳屯</t>
  </si>
  <si>
    <t>包生文</t>
  </si>
  <si>
    <t>杜莫社区水圳屯</t>
  </si>
  <si>
    <t>六部村</t>
  </si>
  <si>
    <t>余家屯</t>
  </si>
  <si>
    <t>方秀芬</t>
  </si>
  <si>
    <t>六部屯</t>
  </si>
  <si>
    <t>刘彩廷</t>
  </si>
  <si>
    <t>三支冲屯</t>
  </si>
  <si>
    <t>刘凤兰</t>
  </si>
  <si>
    <t>第三批已申报960元</t>
  </si>
  <si>
    <t>王玉刚</t>
  </si>
  <si>
    <t>第三批已申报4500元</t>
  </si>
  <si>
    <t>陈家屯</t>
  </si>
  <si>
    <t>陈强</t>
  </si>
  <si>
    <t>户主：霍汝兰</t>
  </si>
  <si>
    <t>石坳脚屯</t>
  </si>
  <si>
    <t>杨永琴</t>
  </si>
  <si>
    <t>第三批已申报1600元</t>
  </si>
  <si>
    <t>户主：龚厚才.达到上限</t>
  </si>
  <si>
    <t>根茎薯芋类-莲藕</t>
  </si>
  <si>
    <t>邹家冲屯</t>
  </si>
  <si>
    <t>范贵忠</t>
  </si>
  <si>
    <t>第五批已申报1920元</t>
  </si>
  <si>
    <t>范富忠</t>
  </si>
  <si>
    <t>沙里屯</t>
  </si>
  <si>
    <t>第五批已申报400元</t>
  </si>
  <si>
    <t>管家屯</t>
  </si>
  <si>
    <t>范兰琼</t>
  </si>
  <si>
    <t>第三批已申报1512元；第五批已申报528元</t>
  </si>
  <si>
    <t>户主：范兰琼</t>
  </si>
  <si>
    <t>霍家屯</t>
  </si>
  <si>
    <t>霍汝斌</t>
  </si>
  <si>
    <t>第四批已申报320；第五批已申报812元</t>
  </si>
  <si>
    <t>黄菊芬</t>
  </si>
  <si>
    <t>五里村</t>
  </si>
  <si>
    <t>第四批已申报576元</t>
  </si>
  <si>
    <t>沙坪屯</t>
  </si>
  <si>
    <t>王坤全</t>
  </si>
  <si>
    <t>龙岭屯</t>
  </si>
  <si>
    <t>吴连军</t>
  </si>
  <si>
    <t>第三批已申报544元</t>
  </si>
  <si>
    <t>六外屯</t>
  </si>
  <si>
    <t>吴振飞</t>
  </si>
  <si>
    <t>第三批已申报1224元；第五批已申报1260元</t>
  </si>
  <si>
    <t>刘基满</t>
  </si>
  <si>
    <t>第三批已申报1952元</t>
  </si>
  <si>
    <t>吴连科</t>
  </si>
  <si>
    <t>第四批已申报552元</t>
  </si>
  <si>
    <t>黄家球</t>
  </si>
  <si>
    <t>李成耀</t>
  </si>
  <si>
    <t>桉</t>
  </si>
  <si>
    <t>第三批已申报360元</t>
  </si>
  <si>
    <t>屯顿村</t>
  </si>
  <si>
    <t>小古赏屯</t>
  </si>
  <si>
    <t>何积刚</t>
  </si>
  <si>
    <t>古东屯</t>
  </si>
  <si>
    <t>成任英</t>
  </si>
  <si>
    <t>何龙昌</t>
  </si>
  <si>
    <t>何隆佑</t>
  </si>
  <si>
    <t>何植军</t>
  </si>
  <si>
    <t>邱富球</t>
  </si>
  <si>
    <t>旧寨屯</t>
  </si>
  <si>
    <t>马永万</t>
  </si>
  <si>
    <t>牧草</t>
  </si>
  <si>
    <t>何积远</t>
  </si>
  <si>
    <t>何达进</t>
  </si>
  <si>
    <t>屯顿屯</t>
  </si>
  <si>
    <t>刘祥中</t>
  </si>
  <si>
    <t>刘美英</t>
  </si>
  <si>
    <t>禾凉背</t>
  </si>
  <si>
    <t>马国万</t>
  </si>
  <si>
    <t>马永清</t>
  </si>
  <si>
    <t>枫木林屯</t>
  </si>
  <si>
    <t>吴振平</t>
  </si>
  <si>
    <t>何茂洪</t>
  </si>
  <si>
    <t>大眷屯</t>
  </si>
  <si>
    <t>马永高</t>
  </si>
  <si>
    <t>廖凤琼</t>
  </si>
  <si>
    <t>屋背老屋</t>
  </si>
  <si>
    <t>蚂蟥塘底</t>
  </si>
  <si>
    <t>七星山屯</t>
  </si>
  <si>
    <t>黄金龙</t>
  </si>
  <si>
    <t>村口田</t>
  </si>
  <si>
    <t>李子建</t>
  </si>
  <si>
    <t>吴朝伟</t>
  </si>
  <si>
    <t>下樟村</t>
  </si>
  <si>
    <t>下樟屯</t>
  </si>
  <si>
    <t>吴启和</t>
  </si>
  <si>
    <t>第五批已申报512元</t>
  </si>
  <si>
    <t>李永富</t>
  </si>
  <si>
    <t>第五批已申报1024元</t>
  </si>
  <si>
    <t>吴世钧</t>
  </si>
  <si>
    <t>第五批已申报2240元</t>
  </si>
  <si>
    <t>上樟屯</t>
  </si>
  <si>
    <t>潘光亮</t>
  </si>
  <si>
    <t>第四批已申报992元</t>
  </si>
  <si>
    <t>韦荣强</t>
  </si>
  <si>
    <t>第五批已申报688元</t>
  </si>
  <si>
    <t>三山屯</t>
  </si>
  <si>
    <t>陈崇清</t>
  </si>
  <si>
    <t>陆荣成</t>
  </si>
  <si>
    <t>第五批已申报201.6元</t>
  </si>
  <si>
    <t>上乐邦屯</t>
  </si>
  <si>
    <t>吴明兴</t>
  </si>
  <si>
    <t>下乐邦屯</t>
  </si>
  <si>
    <t>第四批已申报696元</t>
  </si>
  <si>
    <t>姚强尹</t>
  </si>
  <si>
    <t>第四批已申报800元</t>
  </si>
  <si>
    <t>潘乙全</t>
  </si>
  <si>
    <t>谢海飞</t>
  </si>
  <si>
    <t>潘华全</t>
  </si>
  <si>
    <t>第四批已申报2172元</t>
  </si>
  <si>
    <t>坳背屯</t>
  </si>
  <si>
    <t>罗文彬</t>
  </si>
  <si>
    <t>第五批已申报640元</t>
  </si>
  <si>
    <t>户主：颜克强</t>
  </si>
  <si>
    <t>蒋嗣华</t>
  </si>
  <si>
    <t>黄献强</t>
  </si>
  <si>
    <t>第五批已申报3360元</t>
  </si>
  <si>
    <t>张村村</t>
  </si>
  <si>
    <t>三里屯</t>
  </si>
  <si>
    <t>吴天福</t>
  </si>
  <si>
    <t>2</t>
  </si>
  <si>
    <t>第五批已申报816元</t>
  </si>
  <si>
    <t>大张村屯</t>
  </si>
  <si>
    <t>张有业</t>
  </si>
  <si>
    <t>张有勇</t>
  </si>
  <si>
    <t>5</t>
  </si>
  <si>
    <t>第五批已申报448元</t>
  </si>
  <si>
    <t>莫让华</t>
  </si>
  <si>
    <t>第五批已申报960元</t>
  </si>
  <si>
    <t>陆秀凤</t>
  </si>
  <si>
    <t>第五批已申报1032元</t>
  </si>
  <si>
    <t>文业林</t>
  </si>
  <si>
    <t>小张村屯</t>
  </si>
  <si>
    <t>张春</t>
  </si>
  <si>
    <t>1</t>
  </si>
  <si>
    <t>古洞屯</t>
  </si>
  <si>
    <t>韦荣文</t>
  </si>
  <si>
    <t>3</t>
  </si>
  <si>
    <t>翟义和</t>
  </si>
  <si>
    <t>第五批已申报1184元</t>
  </si>
  <si>
    <t>青贮玉米（粮改饲)</t>
  </si>
  <si>
    <t>鳌鱼头屯</t>
  </si>
  <si>
    <t>钟远能</t>
  </si>
  <si>
    <t>郭荣海</t>
  </si>
  <si>
    <t>李锦光</t>
  </si>
  <si>
    <t>张雄杰</t>
  </si>
  <si>
    <t>棚村屯</t>
  </si>
  <si>
    <t>钟绍来</t>
  </si>
  <si>
    <t>4</t>
  </si>
  <si>
    <t>第五批已申报240元</t>
  </si>
  <si>
    <t>李保泽</t>
  </si>
  <si>
    <t>落山头屯</t>
  </si>
  <si>
    <t>翟平和</t>
  </si>
  <si>
    <t>第五批已申报528元</t>
  </si>
  <si>
    <t>庙楼屯</t>
  </si>
  <si>
    <t>莫世保</t>
  </si>
  <si>
    <t>长社屯</t>
  </si>
  <si>
    <t>雷声文</t>
  </si>
  <si>
    <t>第五批已申报1120元</t>
  </si>
  <si>
    <t>吴洪基</t>
  </si>
  <si>
    <t>第五批已申报1104元</t>
  </si>
  <si>
    <t>吴国恩</t>
  </si>
  <si>
    <t>翟明和</t>
  </si>
  <si>
    <t>第五批已申报3250.4元</t>
  </si>
  <si>
    <t>荔城镇</t>
  </si>
  <si>
    <t>岭松村</t>
  </si>
  <si>
    <t>桥鲁屯</t>
  </si>
  <si>
    <t>陈秀琼</t>
  </si>
  <si>
    <t>根茎薯芋（马蹄）</t>
  </si>
  <si>
    <t>岭松村桥鲁屯</t>
  </si>
  <si>
    <t>无</t>
  </si>
  <si>
    <t>莫勤登</t>
  </si>
  <si>
    <t>莫勤喜</t>
  </si>
  <si>
    <t>新坪镇</t>
  </si>
  <si>
    <t>八鲁村</t>
  </si>
  <si>
    <t>坪岭屯</t>
  </si>
  <si>
    <t>李春艳</t>
  </si>
  <si>
    <t>第1、4批已申报2032元，共申报4432元</t>
  </si>
  <si>
    <t>吴有富</t>
  </si>
  <si>
    <r>
      <rPr>
        <sz val="12"/>
        <color theme="1"/>
        <rFont val="宋体"/>
        <charset val="134"/>
      </rPr>
      <t>2014</t>
    </r>
    <r>
      <rPr>
        <sz val="12"/>
        <color rgb="FF000000"/>
        <rFont val="宋体"/>
        <charset val="134"/>
      </rPr>
      <t>年脱贫户</t>
    </r>
  </si>
  <si>
    <t>周发瑞</t>
  </si>
  <si>
    <r>
      <rPr>
        <sz val="12"/>
        <color theme="1"/>
        <rFont val="宋体"/>
        <charset val="134"/>
      </rPr>
      <t>第4批已申报50</t>
    </r>
    <r>
      <rPr>
        <sz val="12"/>
        <color rgb="FFFF0000"/>
        <rFont val="宋体"/>
        <charset val="134"/>
      </rPr>
      <t>4</t>
    </r>
    <r>
      <rPr>
        <sz val="12"/>
        <color theme="1"/>
        <rFont val="宋体"/>
        <charset val="134"/>
      </rPr>
      <t>元，共申报164</t>
    </r>
    <r>
      <rPr>
        <sz val="12"/>
        <color rgb="FFFF0000"/>
        <rFont val="宋体"/>
        <charset val="134"/>
      </rPr>
      <t>4</t>
    </r>
    <r>
      <rPr>
        <sz val="12"/>
        <color theme="1"/>
        <rFont val="宋体"/>
        <charset val="134"/>
      </rPr>
      <t>元</t>
    </r>
  </si>
  <si>
    <t>李能初</t>
  </si>
  <si>
    <r>
      <rPr>
        <sz val="12"/>
        <color theme="1"/>
        <rFont val="宋体"/>
        <charset val="134"/>
      </rPr>
      <t>2016</t>
    </r>
    <r>
      <rPr>
        <sz val="12"/>
        <color rgb="FF000000"/>
        <rFont val="宋体"/>
        <charset val="134"/>
      </rPr>
      <t>年脱贫户</t>
    </r>
  </si>
  <si>
    <t>邓天信</t>
  </si>
  <si>
    <t>第4批已申报320元，共申报1344元</t>
  </si>
  <si>
    <t>龙蘑屯</t>
  </si>
  <si>
    <t>邓兴兰</t>
  </si>
  <si>
    <t>桉树</t>
  </si>
  <si>
    <t>八鲁屯</t>
  </si>
  <si>
    <t>丘玉芳</t>
  </si>
  <si>
    <t>第5批已申报240元，共申报720元</t>
  </si>
  <si>
    <t>李忠文</t>
  </si>
  <si>
    <t>塘背屯</t>
  </si>
  <si>
    <t>邓秀东</t>
  </si>
  <si>
    <t>牛角屯</t>
  </si>
  <si>
    <t>陶华林</t>
  </si>
  <si>
    <t>长滩村</t>
  </si>
  <si>
    <t>杨梅屯</t>
  </si>
  <si>
    <t>黄通才</t>
  </si>
  <si>
    <t>修仁镇梧村</t>
  </si>
  <si>
    <t>第6批已申报2400元，本批次申报2600元，已达5000限额</t>
  </si>
  <si>
    <t>已达5000限额</t>
  </si>
  <si>
    <t>黄菊凤</t>
  </si>
  <si>
    <t>八鲁村平岭屯小风门</t>
  </si>
  <si>
    <t>横冲屯</t>
  </si>
  <si>
    <t>邓通章</t>
  </si>
  <si>
    <t>新坪镇长滩村长滩屯</t>
  </si>
  <si>
    <t>第6批已申报1440元，共申报2016元</t>
  </si>
  <si>
    <t>凤岗村</t>
  </si>
  <si>
    <t>新村屯</t>
  </si>
  <si>
    <t>张志生</t>
  </si>
  <si>
    <t>第2、5批已申报1380元，共申报2340元</t>
  </si>
  <si>
    <t>江树朋</t>
  </si>
  <si>
    <t>第2、5批已申报3600元，本批次申报1400元，已达5000限额</t>
  </si>
  <si>
    <t>韦善和</t>
  </si>
  <si>
    <t>第2、5批已申报4040元，本批次申报960元，已达5000限额</t>
  </si>
  <si>
    <t>江树勤</t>
  </si>
  <si>
    <t>江元高</t>
  </si>
  <si>
    <t>杂粮杂豆
-红薯</t>
  </si>
  <si>
    <t>第5批已申报960元，共申报1440元</t>
  </si>
  <si>
    <t>白弄屯</t>
  </si>
  <si>
    <t>林树文</t>
  </si>
  <si>
    <t>第5批已申报1220元，共申报2340元</t>
  </si>
  <si>
    <t>冷水屯</t>
  </si>
  <si>
    <t>黄汉志</t>
  </si>
  <si>
    <t>第2、5批已申报1257元，共申报2697元</t>
  </si>
  <si>
    <t>彭进安</t>
  </si>
  <si>
    <t>第2、5批已申报1600元，共申报2240元</t>
  </si>
  <si>
    <t>郭全凤</t>
  </si>
  <si>
    <t>第2、5批已申报783元，共申报1623元</t>
  </si>
  <si>
    <t>林区章</t>
  </si>
  <si>
    <t>第5批已申报1760元，共申报4256元</t>
  </si>
  <si>
    <t>黄必荣</t>
  </si>
  <si>
    <t>第5批已申报1652元，共申报3492元</t>
  </si>
  <si>
    <t>黄云刚</t>
  </si>
  <si>
    <t>第5批已申报576元，共申报1472元</t>
  </si>
  <si>
    <t>韦珊</t>
  </si>
  <si>
    <t>第5批已申报1216元，共申报2432元</t>
  </si>
  <si>
    <t>户主：黄俊华</t>
  </si>
  <si>
    <t>黄贵新</t>
  </si>
  <si>
    <t>第5批已申报1320元，共申报3045.6元</t>
  </si>
  <si>
    <t>黄云屯</t>
  </si>
  <si>
    <t>第5批已申报2720元，共申报4160元</t>
  </si>
  <si>
    <t>林英</t>
  </si>
  <si>
    <t>第5批已申报2560元，共申报3200元</t>
  </si>
  <si>
    <t>余忠艳</t>
  </si>
  <si>
    <r>
      <rPr>
        <sz val="12"/>
        <color theme="1"/>
        <rFont val="宋体"/>
        <charset val="134"/>
      </rPr>
      <t>第2、5批已申报1226.4元，共申报15</t>
    </r>
    <r>
      <rPr>
        <sz val="12"/>
        <color rgb="FFFF0000"/>
        <rFont val="宋体"/>
        <charset val="134"/>
      </rPr>
      <t>0</t>
    </r>
    <r>
      <rPr>
        <sz val="12"/>
        <color theme="1"/>
        <rFont val="宋体"/>
        <charset val="134"/>
      </rPr>
      <t>5.4元</t>
    </r>
  </si>
  <si>
    <t>观音山屯</t>
  </si>
  <si>
    <t>彭秀亮</t>
  </si>
  <si>
    <t>第5批已申报1184元，共申报1504元</t>
  </si>
  <si>
    <t>蒋春贵</t>
  </si>
  <si>
    <t>第5批已申报1680元，共申报2640元</t>
  </si>
  <si>
    <t>刘自军</t>
  </si>
  <si>
    <t>第5批已申报1120元，共申报2720元</t>
  </si>
  <si>
    <t>刘自安</t>
  </si>
  <si>
    <t>第5批已申报192元，共申报384元</t>
  </si>
  <si>
    <t>朱日光</t>
  </si>
  <si>
    <t>岩转屯</t>
  </si>
  <si>
    <t>赵秀英</t>
  </si>
  <si>
    <t>第5批已申报1584元，共申报2288元</t>
  </si>
  <si>
    <t>水坳屯</t>
  </si>
  <si>
    <t>何顺亮</t>
  </si>
  <si>
    <t>第5批已申报4650元，本批次申报344元，已达5000限额</t>
  </si>
  <si>
    <t>莫家香</t>
  </si>
  <si>
    <t>第5批已申报803.2元，共申报1398.4元</t>
  </si>
  <si>
    <t>何顺干</t>
  </si>
  <si>
    <t>第2、5批已申报2017.2元，共申报3148.2元</t>
  </si>
  <si>
    <t>大乐山屯</t>
  </si>
  <si>
    <t>廖清干</t>
  </si>
  <si>
    <t>第2批已申报720元，共申报2160元</t>
  </si>
  <si>
    <t>葫芦岭屯</t>
  </si>
  <si>
    <t>廖泽庭</t>
  </si>
  <si>
    <t>高寨村</t>
  </si>
  <si>
    <t>古结屯</t>
  </si>
  <si>
    <t>江波</t>
  </si>
  <si>
    <t>陶振友</t>
  </si>
  <si>
    <t>周荣武</t>
  </si>
  <si>
    <t>周华明</t>
  </si>
  <si>
    <t>江新伦</t>
  </si>
  <si>
    <t>兰远林</t>
  </si>
  <si>
    <t>江新艳</t>
  </si>
  <si>
    <t>陶振琼</t>
  </si>
  <si>
    <t>龚厚初</t>
  </si>
  <si>
    <t>枫木冲屯</t>
  </si>
  <si>
    <t>邓福利</t>
  </si>
  <si>
    <t>欧石科</t>
  </si>
  <si>
    <t>江福新</t>
  </si>
  <si>
    <t>茨菇冲屯</t>
  </si>
  <si>
    <t>陈林均</t>
  </si>
  <si>
    <t>赖廷华</t>
  </si>
  <si>
    <t>江福友</t>
  </si>
  <si>
    <t>其他水果-黄皮果</t>
  </si>
  <si>
    <t>荔城镇沙洞村张家湾屯</t>
  </si>
  <si>
    <t>广福村</t>
  </si>
  <si>
    <t>吴治环</t>
  </si>
  <si>
    <t>第4批已申报480元，共申报2704元</t>
  </si>
  <si>
    <t>张信连</t>
  </si>
  <si>
    <t>第4批已申报480元，共申报800元</t>
  </si>
  <si>
    <t>吴桂富</t>
  </si>
  <si>
    <t>吴富荣</t>
  </si>
  <si>
    <t>第4批已申报3600元，本次申报1400元，已达5000限额</t>
  </si>
  <si>
    <t>韦运英</t>
  </si>
  <si>
    <t>第4批已申报1200元，共申报3800元</t>
  </si>
  <si>
    <t>廖兰雄</t>
  </si>
  <si>
    <t>第4批已申报1392元，共申报3612元</t>
  </si>
  <si>
    <t>户主：吴荣江</t>
  </si>
  <si>
    <t>官田屯</t>
  </si>
  <si>
    <t>覃武雄</t>
  </si>
  <si>
    <t>第4批已申报1232元，本次申报3768元，已达5000限额</t>
  </si>
  <si>
    <t>覃武明</t>
  </si>
  <si>
    <t>覃积业</t>
  </si>
  <si>
    <t>第4批已申报3280元，共申报4600元</t>
  </si>
  <si>
    <t>莫怀远</t>
  </si>
  <si>
    <t>根茎薯芋类-荔浦芋</t>
  </si>
  <si>
    <t>莫怀永</t>
  </si>
  <si>
    <t>李汉娟</t>
  </si>
  <si>
    <t>第4批已申报1950元，共申报4470元</t>
  </si>
  <si>
    <t>屯等屯</t>
  </si>
  <si>
    <t>黄盛美</t>
  </si>
  <si>
    <t>黄治洪</t>
  </si>
  <si>
    <t>第4批已申报1600元，本次申报3400元，已达5000限额</t>
  </si>
  <si>
    <t>莫基道</t>
  </si>
  <si>
    <t>第4批已申报480元，共申报2528元</t>
  </si>
  <si>
    <t>黄志标</t>
  </si>
  <si>
    <t>第1、4批已申报4240元，本批次申报760元，已达5000限额</t>
  </si>
  <si>
    <t>黄盛宣</t>
  </si>
  <si>
    <t>黄球章</t>
  </si>
  <si>
    <t>第4批已申报384元，本批次申报4616元，已达5000限额</t>
  </si>
  <si>
    <t>黄邦全</t>
  </si>
  <si>
    <t>黄邦发</t>
  </si>
  <si>
    <r>
      <rPr>
        <sz val="12"/>
        <color rgb="FFFF0000"/>
        <rFont val="宋体"/>
        <charset val="134"/>
      </rPr>
      <t>杂粮杂豆</t>
    </r>
    <r>
      <rPr>
        <sz val="12"/>
        <color theme="1"/>
        <rFont val="宋体"/>
        <charset val="134"/>
      </rPr>
      <t>-猫豆</t>
    </r>
  </si>
  <si>
    <t>大古告屯</t>
  </si>
  <si>
    <t>廖承安</t>
  </si>
  <si>
    <t>李国龙</t>
  </si>
  <si>
    <t>第4批已申报1880元，共申报3160元</t>
  </si>
  <si>
    <t>李国喜</t>
  </si>
  <si>
    <t>小矮山屯</t>
  </si>
  <si>
    <t>李春耀</t>
  </si>
  <si>
    <t>第4批已申报1230元，本批次申报3770元，已达5000限额</t>
  </si>
  <si>
    <t>土角屯</t>
  </si>
  <si>
    <t>廖承华</t>
  </si>
  <si>
    <t>第4批已申报1600元，共申报4000元</t>
  </si>
  <si>
    <t>廖淑梅</t>
  </si>
  <si>
    <t>第4批已申报2448元，共申报4240元</t>
  </si>
  <si>
    <t>坡上屯</t>
  </si>
  <si>
    <t>韦恒智</t>
  </si>
  <si>
    <t>城里屯</t>
  </si>
  <si>
    <t>吕福荣</t>
  </si>
  <si>
    <t>第4批已申报384元，共申报1664元</t>
  </si>
  <si>
    <t>寨背屯</t>
  </si>
  <si>
    <t>李龙发</t>
  </si>
  <si>
    <t>李承瑶</t>
  </si>
  <si>
    <t>桂东村</t>
  </si>
  <si>
    <t>上桂山屯</t>
  </si>
  <si>
    <t>朱远鹏</t>
  </si>
  <si>
    <t>桂东村上桂山屯</t>
  </si>
  <si>
    <t>第4批已申报3800元，本批次申报1200元，已达5000限额</t>
  </si>
  <si>
    <t>覃刚</t>
  </si>
  <si>
    <t>桂东村下桂山屯</t>
  </si>
  <si>
    <t>第4批已申报512元，共申报1216元</t>
  </si>
  <si>
    <t>覃凤永</t>
  </si>
  <si>
    <t>第4、6批已申报4339.2元，本批次申报660.8元，已达5000限额</t>
  </si>
  <si>
    <t>覃凤达</t>
  </si>
  <si>
    <t>第4批已申报1536元，共申报2048元</t>
  </si>
  <si>
    <t>汉田村</t>
  </si>
  <si>
    <t>大古西屯</t>
  </si>
  <si>
    <t>黄传贵</t>
  </si>
  <si>
    <r>
      <rPr>
        <sz val="12"/>
        <color rgb="FF000000"/>
        <rFont val="宋体"/>
        <charset val="134"/>
      </rPr>
      <t>第4批已申报1136元，共申报3</t>
    </r>
    <r>
      <rPr>
        <sz val="12"/>
        <color rgb="FFFF0000"/>
        <rFont val="宋体"/>
        <charset val="134"/>
      </rPr>
      <t>3</t>
    </r>
    <r>
      <rPr>
        <sz val="12"/>
        <color rgb="FF000000"/>
        <rFont val="宋体"/>
        <charset val="134"/>
      </rPr>
      <t>76元</t>
    </r>
  </si>
  <si>
    <t>塘头屯</t>
  </si>
  <si>
    <t>黄翠玲</t>
  </si>
  <si>
    <r>
      <rPr>
        <sz val="12"/>
        <color rgb="FF000000"/>
        <rFont val="宋体"/>
        <charset val="134"/>
      </rPr>
      <t>第4批已申报480元，共申报</t>
    </r>
    <r>
      <rPr>
        <sz val="12"/>
        <color rgb="FFFF0000"/>
        <rFont val="宋体"/>
        <charset val="134"/>
      </rPr>
      <t>2880</t>
    </r>
    <r>
      <rPr>
        <sz val="12"/>
        <color rgb="FF000000"/>
        <rFont val="宋体"/>
        <charset val="134"/>
      </rPr>
      <t>元</t>
    </r>
  </si>
  <si>
    <t>黄志芳</t>
  </si>
  <si>
    <t>第4批已申报640元，共申报3040元</t>
  </si>
  <si>
    <t>李世生</t>
  </si>
  <si>
    <t>第4批已申报660元，共申报2280元</t>
  </si>
  <si>
    <t>青龙屯</t>
  </si>
  <si>
    <t>廖承友</t>
  </si>
  <si>
    <t>第4批已申报240元，共申报1840元</t>
  </si>
  <si>
    <t>廖文富</t>
  </si>
  <si>
    <t>第4批已申报848元，共申报2528元</t>
  </si>
  <si>
    <t>廖文贵</t>
  </si>
  <si>
    <t>第4批已申报3120元，本批次申报1880元，已达5000限额</t>
  </si>
  <si>
    <t>小古西屯</t>
  </si>
  <si>
    <t>蒙成能</t>
  </si>
  <si>
    <t>汉田屯</t>
  </si>
  <si>
    <t>潘元清</t>
  </si>
  <si>
    <t>第4批已申报640元，共申报1760元</t>
  </si>
  <si>
    <t>谭平花</t>
  </si>
  <si>
    <t>第1、4批已申报2000元，本批次申报3000元，已达5000限额</t>
  </si>
  <si>
    <t>韦超平</t>
  </si>
  <si>
    <t>韦吉周</t>
  </si>
  <si>
    <t>韦开发</t>
  </si>
  <si>
    <t>第4批已申报320元，共申报800元</t>
  </si>
  <si>
    <t>黄村屯</t>
  </si>
  <si>
    <t>韦连英</t>
  </si>
  <si>
    <t>第4批已申报640元，共申报2112元</t>
  </si>
  <si>
    <t>韦陆强</t>
  </si>
  <si>
    <t>第1、4批已申报2000元，共申报2320元</t>
  </si>
  <si>
    <t>韦配兰</t>
  </si>
  <si>
    <t>第4批已申报1280元，共申报2560元</t>
  </si>
  <si>
    <t>韦新祥</t>
  </si>
  <si>
    <t>第4批已申报2240元，共申报3840元</t>
  </si>
  <si>
    <t>张传萍</t>
  </si>
  <si>
    <t>第4批已申报1672元，共申报2760元</t>
  </si>
  <si>
    <t>朱凤明</t>
  </si>
  <si>
    <t>黄竹村</t>
  </si>
  <si>
    <t>深泥田屯</t>
  </si>
  <si>
    <t>莫福明</t>
  </si>
  <si>
    <t>中药材-甜茶叶</t>
  </si>
  <si>
    <t>清江村</t>
  </si>
  <si>
    <t>柑子槽屯</t>
  </si>
  <si>
    <t>冯荣发</t>
  </si>
  <si>
    <t>第5批已申报640元，本批次申报4360元，已达5000限额</t>
  </si>
  <si>
    <t>中药材-黄栀子</t>
  </si>
  <si>
    <t>金竹屯</t>
  </si>
  <si>
    <t>李文坤</t>
  </si>
  <si>
    <t>第5批已申报2880元，本批次申报2120元，已达5000限额</t>
  </si>
  <si>
    <t>清江屯</t>
  </si>
  <si>
    <t>赵小兰</t>
  </si>
  <si>
    <t>根茎薯芋类-姜</t>
  </si>
  <si>
    <t>第5批已申报4000元，本批次申报1000元，已达5000限额</t>
  </si>
  <si>
    <t>双和村</t>
  </si>
  <si>
    <t>小石凳屯</t>
  </si>
  <si>
    <t>林雪章</t>
  </si>
  <si>
    <t>小石凳</t>
  </si>
  <si>
    <t>第2、6批已申报702元，共申报882元</t>
  </si>
  <si>
    <t>户主：林善章</t>
  </si>
  <si>
    <t>大旺屯</t>
  </si>
  <si>
    <t>韦景琼</t>
  </si>
  <si>
    <t>大旺</t>
  </si>
  <si>
    <t>第4批已申报704元，共申报2304元</t>
  </si>
  <si>
    <t>大石凳屯</t>
  </si>
  <si>
    <t>吴新辉</t>
  </si>
  <si>
    <t>大石凳</t>
  </si>
  <si>
    <t>第2、4批已申报3328元，共申报4228元</t>
  </si>
  <si>
    <t>牛练屯</t>
  </si>
  <si>
    <t>杨林</t>
  </si>
  <si>
    <t>牛练</t>
  </si>
  <si>
    <t>第4批已申报680元，共申报2472元</t>
  </si>
  <si>
    <t>吴立宋</t>
  </si>
  <si>
    <t>第4、5批已申报2700元，共申报4140元</t>
  </si>
  <si>
    <t>丘瑞仁</t>
  </si>
  <si>
    <t>第1、3批已申报2460元，共申报3300元</t>
  </si>
  <si>
    <t>丘瑞炳</t>
  </si>
  <si>
    <t>第1、4、6批已申报3392元，共申报4032元</t>
  </si>
  <si>
    <t xml:space="preserve"> 牛练屯</t>
  </si>
  <si>
    <t>丘瑞才</t>
  </si>
  <si>
    <t>7</t>
  </si>
  <si>
    <t>1、6批已申报3040元，共申报3760元</t>
  </si>
  <si>
    <t>王月秀</t>
  </si>
  <si>
    <t>第1、3、6批已申报1824元，共申报2544元</t>
  </si>
  <si>
    <t>丘冠琼</t>
  </si>
  <si>
    <t>6</t>
  </si>
  <si>
    <t>第3、6批已申报1552元，共申报2736元</t>
  </si>
  <si>
    <t>丘瑞龙</t>
  </si>
  <si>
    <t>第1、4批已申报1440元，共申报3840元</t>
  </si>
  <si>
    <t>松树</t>
  </si>
  <si>
    <t>曾祥万</t>
  </si>
  <si>
    <t>第3批已申报3072元，本批次申报1928元，已达5000限额</t>
  </si>
  <si>
    <t>户主：曾祖文，已达5000限额</t>
  </si>
  <si>
    <t>丘毓美</t>
  </si>
  <si>
    <t>刘富国</t>
  </si>
  <si>
    <t>塘窝屯</t>
  </si>
  <si>
    <t>王云帮</t>
  </si>
  <si>
    <t>塘窝</t>
  </si>
  <si>
    <t>第1、4批已申报2032元，共申报4752元</t>
  </si>
  <si>
    <t>韦尉安</t>
  </si>
  <si>
    <t>第1、4批已申报1908元，本批次申报3092元，已达5000限额</t>
  </si>
  <si>
    <t>韦尉廷</t>
  </si>
  <si>
    <t>周才兴</t>
  </si>
  <si>
    <t>第1、2、5、6批已申报4376元，本批次申报624元，已达5000限额</t>
  </si>
  <si>
    <t>韦琴惠</t>
  </si>
  <si>
    <t>第4批已申报880元，共申报1760元</t>
  </si>
  <si>
    <t>韦秋生</t>
  </si>
  <si>
    <t>第3批已申报225元，共855元</t>
  </si>
  <si>
    <t>户主：韦云武</t>
  </si>
  <si>
    <t>韦尉斌</t>
  </si>
  <si>
    <t>第4批已申报2040元，本批次申报2960元，已达5000限额</t>
  </si>
  <si>
    <t>兴坪社区</t>
  </si>
  <si>
    <t>兰村屯</t>
  </si>
  <si>
    <t>廖六</t>
  </si>
  <si>
    <t>第4批已申报1600元，本批次申报3400元，已达5000限额</t>
  </si>
  <si>
    <t>黄传凤</t>
  </si>
  <si>
    <r>
      <rPr>
        <sz val="12"/>
        <color theme="1"/>
        <rFont val="宋体"/>
        <charset val="134"/>
      </rPr>
      <t>20</t>
    </r>
    <r>
      <rPr>
        <sz val="12"/>
        <color rgb="FFFF0000"/>
        <rFont val="宋体"/>
        <charset val="134"/>
      </rPr>
      <t>20</t>
    </r>
    <r>
      <rPr>
        <sz val="12"/>
        <color theme="1"/>
        <rFont val="宋体"/>
        <charset val="134"/>
      </rPr>
      <t>年脱贫户</t>
    </r>
  </si>
  <si>
    <t>第4批已申报1600元，共申报3072元</t>
  </si>
  <si>
    <t>卢照球</t>
  </si>
  <si>
    <t>第4批已申报3648元，本批次申报1352元，已达5000限额</t>
  </si>
  <si>
    <t>黄全金</t>
  </si>
  <si>
    <t>第4批已申报1600元，共申报3200元</t>
  </si>
  <si>
    <t>芳村屯</t>
  </si>
  <si>
    <t>贝荣忠</t>
  </si>
  <si>
    <t>第4批已申报384元，共申报636元</t>
  </si>
  <si>
    <t>街上屯</t>
  </si>
  <si>
    <t>蔡明武</t>
  </si>
  <si>
    <t>兴义村</t>
  </si>
  <si>
    <t>新高岭屯</t>
  </si>
  <si>
    <t>廖兰用</t>
  </si>
  <si>
    <r>
      <rPr>
        <sz val="12"/>
        <color rgb="FF000000"/>
        <rFont val="宋体"/>
        <charset val="134"/>
      </rPr>
      <t>第4批已申报300元，共申报</t>
    </r>
    <r>
      <rPr>
        <sz val="12"/>
        <color rgb="FFFF0000"/>
        <rFont val="宋体"/>
        <charset val="134"/>
      </rPr>
      <t>1580</t>
    </r>
    <r>
      <rPr>
        <sz val="12"/>
        <color rgb="FF000000"/>
        <rFont val="宋体"/>
        <charset val="134"/>
      </rPr>
      <t>元</t>
    </r>
  </si>
  <si>
    <t>廖积文</t>
  </si>
  <si>
    <t>覃景斌</t>
  </si>
  <si>
    <t>岩口屯</t>
  </si>
  <si>
    <t>第4批已申报640元，共申报1680元</t>
  </si>
  <si>
    <t>覃庆荣</t>
  </si>
  <si>
    <t>覃星木</t>
  </si>
  <si>
    <t>第4批已申报640元，共申报2800元</t>
  </si>
  <si>
    <t>覃景雄</t>
  </si>
  <si>
    <t>第4批已申报4000元，共申报4192元</t>
  </si>
  <si>
    <t>屯劵屯</t>
  </si>
  <si>
    <t>周炎光</t>
  </si>
  <si>
    <t>第4批已申报1680元，共申报4240元</t>
  </si>
  <si>
    <t>周运光</t>
  </si>
  <si>
    <t>第4批已申报1952元，共申报3632元</t>
  </si>
  <si>
    <t>周瑞廷</t>
  </si>
  <si>
    <t>第4批已申报2000元，共申报2720元</t>
  </si>
  <si>
    <t>周登光</t>
  </si>
  <si>
    <t>第4批已申报960元，共申报1704元</t>
  </si>
  <si>
    <t>周汝光</t>
  </si>
  <si>
    <t>第4批已申报1062.4元，共申报2022.4元</t>
  </si>
  <si>
    <t>周瑞炎</t>
  </si>
  <si>
    <t>第4批已申报2397元，共申报4827元</t>
  </si>
  <si>
    <t>周林光</t>
  </si>
  <si>
    <t>第4批已申报3200元，共申报4352元</t>
  </si>
  <si>
    <t>卢素荣</t>
  </si>
  <si>
    <t>第4批已申报1280元，共申报2984元</t>
  </si>
  <si>
    <t>周瑞俊</t>
  </si>
  <si>
    <t>第4批已申报1488元，本批次申报3512元，已达5000限额</t>
  </si>
  <si>
    <t>周爱琼</t>
  </si>
  <si>
    <t>第4批已申报1200元，共申报3750元</t>
  </si>
  <si>
    <t>韦天德</t>
  </si>
  <si>
    <t>第4批已申报2040元，共申报3780元</t>
  </si>
  <si>
    <t>老高岭屯</t>
  </si>
  <si>
    <t>廖积强</t>
  </si>
  <si>
    <t>第4批已申报960元，共申报2000元</t>
  </si>
  <si>
    <t>廖积田</t>
  </si>
  <si>
    <t>第4批已申报1260元，共申报3780元</t>
  </si>
  <si>
    <t>廖兰云</t>
  </si>
  <si>
    <t>韦利芳</t>
  </si>
  <si>
    <t>第4批已申报320元，共申报608元</t>
  </si>
  <si>
    <t>韦新凤</t>
  </si>
  <si>
    <t>第4批已申报512元，共申报3112元</t>
  </si>
  <si>
    <t>李化科</t>
  </si>
  <si>
    <t>第4批已申报1536元，共申报2796元</t>
  </si>
  <si>
    <t>陈建玲</t>
  </si>
  <si>
    <t>陈建飞</t>
  </si>
  <si>
    <t>第4批已申报640元，共申报1600元</t>
  </si>
  <si>
    <t>陈世祥</t>
  </si>
  <si>
    <t>第4批已申报1600元，共申报2864元</t>
  </si>
  <si>
    <t>覃先恒</t>
  </si>
  <si>
    <t>周继林</t>
  </si>
  <si>
    <t>第4批已申报2850元，本批次申报2150元，已达5000限额</t>
  </si>
  <si>
    <t>江口屯</t>
  </si>
  <si>
    <t>郑次如</t>
  </si>
  <si>
    <t>第4批已申报1056元，共申报1776元</t>
  </si>
  <si>
    <t>郑次怀</t>
  </si>
  <si>
    <t>成德屯</t>
  </si>
  <si>
    <t>覃声勤</t>
  </si>
  <si>
    <t>第4批已申报1152元，共申报2896元</t>
  </si>
  <si>
    <t>修仁镇</t>
  </si>
  <si>
    <t>大榕村</t>
  </si>
  <si>
    <t>甲岭屯</t>
  </si>
  <si>
    <t>林灼兰</t>
  </si>
  <si>
    <t>已获1203元，已达限额</t>
  </si>
  <si>
    <t>何燕玲</t>
  </si>
  <si>
    <t>已获1960元</t>
  </si>
  <si>
    <t>桂岭屯</t>
  </si>
  <si>
    <t>贝朝文</t>
  </si>
  <si>
    <t>已获3040元，已达限额</t>
  </si>
  <si>
    <t>梧村屯</t>
  </si>
  <si>
    <t>梁启前</t>
  </si>
  <si>
    <t>梧村屯冲尾</t>
  </si>
  <si>
    <t>已获729.6元</t>
  </si>
  <si>
    <t>韦友昌</t>
  </si>
  <si>
    <t>水产类-鱼</t>
  </si>
  <si>
    <t>三京屯</t>
  </si>
  <si>
    <t>伍联斌</t>
  </si>
  <si>
    <t>三京屯门口田</t>
  </si>
  <si>
    <t>伍尚荣</t>
  </si>
  <si>
    <t>梧村屯冲</t>
  </si>
  <si>
    <t>伍世祥</t>
  </si>
  <si>
    <t>伍世哲</t>
  </si>
  <si>
    <t>牛皮洞屯背</t>
  </si>
  <si>
    <t>大榕屯</t>
  </si>
  <si>
    <t>覃玉华</t>
  </si>
  <si>
    <t>已获720元，已达限额</t>
  </si>
  <si>
    <t>黄茂才</t>
  </si>
  <si>
    <t>李秀林</t>
  </si>
  <si>
    <t>何桂凤</t>
  </si>
  <si>
    <t>已获1920元，已达限额</t>
  </si>
  <si>
    <t>莫维均</t>
  </si>
  <si>
    <t>已达限额</t>
  </si>
  <si>
    <t>李朝凡</t>
  </si>
  <si>
    <t>家禽类-鸡</t>
  </si>
  <si>
    <t>鸵鸟</t>
  </si>
  <si>
    <t>莫艳芳</t>
  </si>
  <si>
    <t>稻谷类-优质稻</t>
  </si>
  <si>
    <t>李应华</t>
  </si>
  <si>
    <t>已获1240元</t>
  </si>
  <si>
    <t>李锦林</t>
  </si>
  <si>
    <t>李孝琼</t>
  </si>
  <si>
    <t>黄应芳</t>
  </si>
  <si>
    <t>伍家纯</t>
  </si>
  <si>
    <t>黄金芳</t>
  </si>
  <si>
    <t>莫建芳</t>
  </si>
  <si>
    <t>柘村屯</t>
  </si>
  <si>
    <t>吴翠平</t>
  </si>
  <si>
    <t>已获240元</t>
  </si>
  <si>
    <t>蒋树凤</t>
  </si>
  <si>
    <t>已获640元</t>
  </si>
  <si>
    <t>韦贺军</t>
  </si>
  <si>
    <t>已获851.2元，已达限额</t>
  </si>
  <si>
    <t>里村屯</t>
  </si>
  <si>
    <t>潘翠琼</t>
  </si>
  <si>
    <t>张春贵</t>
  </si>
  <si>
    <t>廖荣春</t>
  </si>
  <si>
    <t>邱寨勋</t>
  </si>
  <si>
    <t>福旺村</t>
  </si>
  <si>
    <t>灯盏坪屯</t>
  </si>
  <si>
    <t>唐忠福</t>
  </si>
  <si>
    <t>大寨屯</t>
  </si>
  <si>
    <t>丘芬元</t>
  </si>
  <si>
    <t>花生大豆类-黄豆</t>
  </si>
  <si>
    <t>已获4704元，已达限额</t>
  </si>
  <si>
    <t>丘芬海</t>
  </si>
  <si>
    <t>畜禽类-鸡</t>
  </si>
  <si>
    <t>已获960元，已达限额</t>
  </si>
  <si>
    <t>畜禽类-鸭</t>
  </si>
  <si>
    <t>杂粮杂豆类-红薯</t>
  </si>
  <si>
    <t>张家屯</t>
  </si>
  <si>
    <t>丁红萍</t>
  </si>
  <si>
    <t>已获3540元，已达限额</t>
  </si>
  <si>
    <t>陈朝连</t>
  </si>
  <si>
    <t>叶庆木</t>
  </si>
  <si>
    <t>已获4160元，已达限额</t>
  </si>
  <si>
    <t>唐忠安</t>
  </si>
  <si>
    <t>已获832元</t>
  </si>
  <si>
    <t>以然厂屯</t>
  </si>
  <si>
    <t>赖富兵</t>
  </si>
  <si>
    <t>药材类-石兰</t>
  </si>
  <si>
    <t>丁功学</t>
  </si>
  <si>
    <t>已获1600元</t>
  </si>
  <si>
    <t>蒋水弟</t>
  </si>
  <si>
    <t>已获1560元</t>
  </si>
  <si>
    <t>乱石屯</t>
  </si>
  <si>
    <t>吴波</t>
  </si>
  <si>
    <t>覃怀云</t>
  </si>
  <si>
    <t>已获960元</t>
  </si>
  <si>
    <t>优质稻-水稻</t>
  </si>
  <si>
    <t>以瓮屯</t>
  </si>
  <si>
    <t>罗德雄</t>
  </si>
  <si>
    <t>麻厂屯</t>
  </si>
  <si>
    <t>苏桂清</t>
  </si>
  <si>
    <t>已获1680元，已达限额</t>
  </si>
  <si>
    <t>赖富强</t>
  </si>
  <si>
    <t>已获1344元，已达限额</t>
  </si>
  <si>
    <t>曾玉莲</t>
  </si>
  <si>
    <t>已获1760元，已达限额</t>
  </si>
  <si>
    <t>三塘河屯</t>
  </si>
  <si>
    <t>丘洪登</t>
  </si>
  <si>
    <t>已获480元</t>
  </si>
  <si>
    <t>六马屯</t>
  </si>
  <si>
    <t>蔡日生</t>
  </si>
  <si>
    <r>
      <rPr>
        <sz val="12"/>
        <rFont val="宋体"/>
        <charset val="134"/>
      </rPr>
      <t>已获31</t>
    </r>
    <r>
      <rPr>
        <sz val="12"/>
        <color rgb="FFFF0000"/>
        <rFont val="宋体"/>
        <charset val="134"/>
      </rPr>
      <t>04</t>
    </r>
    <r>
      <rPr>
        <sz val="12"/>
        <rFont val="宋体"/>
        <charset val="134"/>
      </rPr>
      <t>元，已达限额</t>
    </r>
  </si>
  <si>
    <t>梁家全</t>
  </si>
  <si>
    <t>横水村</t>
  </si>
  <si>
    <t>老县屯</t>
  </si>
  <si>
    <t>张艺警</t>
  </si>
  <si>
    <t>已获3928元，已达限额</t>
  </si>
  <si>
    <t>戴业友</t>
  </si>
  <si>
    <t>已获189元</t>
  </si>
  <si>
    <t>黄其云</t>
  </si>
  <si>
    <t>戴世均</t>
  </si>
  <si>
    <t>谢国艺</t>
  </si>
  <si>
    <t>樟围厂屯</t>
  </si>
  <si>
    <t>赖玉鸾</t>
  </si>
  <si>
    <t>邹远胜</t>
  </si>
  <si>
    <t>邹玉兰</t>
  </si>
  <si>
    <t>龚红梅</t>
  </si>
  <si>
    <t>邹桂銮</t>
  </si>
  <si>
    <t>已获1920元</t>
  </si>
  <si>
    <t>沉沙口屯</t>
  </si>
  <si>
    <t>温扬平</t>
  </si>
  <si>
    <t>曾令全</t>
  </si>
  <si>
    <t>七里屯</t>
  </si>
  <si>
    <t>李泽雪</t>
  </si>
  <si>
    <t>李世旺</t>
  </si>
  <si>
    <t>大贝家屯</t>
  </si>
  <si>
    <t>贝荣文</t>
  </si>
  <si>
    <t>苏山脚屯</t>
  </si>
  <si>
    <t>张玉强</t>
  </si>
  <si>
    <t>石狗屯</t>
  </si>
  <si>
    <t>贝家屯</t>
  </si>
  <si>
    <t>贝进友</t>
  </si>
  <si>
    <t>木山村</t>
  </si>
  <si>
    <t>木山屯</t>
  </si>
  <si>
    <t>何三亮</t>
  </si>
  <si>
    <t>木山村木山屯</t>
  </si>
  <si>
    <t>前良屯</t>
  </si>
  <si>
    <t>黄建义</t>
  </si>
  <si>
    <t>木山村前良屯</t>
  </si>
  <si>
    <t>温兆芳</t>
  </si>
  <si>
    <t>瓜类-冬瓜</t>
  </si>
  <si>
    <t>第三批已获得400元，合计申请800元</t>
  </si>
  <si>
    <t>办村屯</t>
  </si>
  <si>
    <t>梁纯宗</t>
  </si>
  <si>
    <t>木山村办村屯</t>
  </si>
  <si>
    <t>梁德学</t>
  </si>
  <si>
    <t>花生大豆
-黄豆</t>
  </si>
  <si>
    <t>第二批已获得336元，合计申请1308元</t>
  </si>
  <si>
    <t>小山屯</t>
  </si>
  <si>
    <t>梁海仁</t>
  </si>
  <si>
    <t>木山村小山屯</t>
  </si>
  <si>
    <t>下沙屯</t>
  </si>
  <si>
    <t>许华轮</t>
  </si>
  <si>
    <t>木山村下沙屯</t>
  </si>
  <si>
    <t>平村村</t>
  </si>
  <si>
    <t>平村屯</t>
  </si>
  <si>
    <t>潘全康</t>
  </si>
  <si>
    <t>新坪安民村官岩屯</t>
  </si>
  <si>
    <t>陈朝强</t>
  </si>
  <si>
    <t>塘湾屯</t>
  </si>
  <si>
    <t>王玉金</t>
  </si>
  <si>
    <t>平村</t>
  </si>
  <si>
    <t>已获180元</t>
  </si>
  <si>
    <t>平村塘湾屯</t>
  </si>
  <si>
    <t>三诰村</t>
  </si>
  <si>
    <t>三诰屯</t>
  </si>
  <si>
    <t>张福</t>
  </si>
  <si>
    <t>五里排屯</t>
  </si>
  <si>
    <t>已获4128元，已达限额</t>
  </si>
  <si>
    <t>何玉梅</t>
  </si>
  <si>
    <t>陈振国</t>
  </si>
  <si>
    <t>陈振奇</t>
  </si>
  <si>
    <t>已获690元</t>
  </si>
  <si>
    <t>彭真才</t>
  </si>
  <si>
    <t>东寺屯</t>
  </si>
  <si>
    <t>许忠林</t>
  </si>
  <si>
    <t>李发亮</t>
  </si>
  <si>
    <t>已获1260元</t>
  </si>
  <si>
    <t>塔石村</t>
  </si>
  <si>
    <t>叭喇屯</t>
  </si>
  <si>
    <t>廖新强</t>
  </si>
  <si>
    <t>叭喇</t>
  </si>
  <si>
    <t>覃德林</t>
  </si>
  <si>
    <t>覃立干</t>
  </si>
  <si>
    <t>已获2080元</t>
  </si>
  <si>
    <t>曾祥斌</t>
  </si>
  <si>
    <t>李振萍</t>
  </si>
  <si>
    <t>已获1344元</t>
  </si>
  <si>
    <t>覃立航</t>
  </si>
  <si>
    <t>洲村屯</t>
  </si>
  <si>
    <t>廖全英</t>
  </si>
  <si>
    <t>洲村</t>
  </si>
  <si>
    <t>廖全友</t>
  </si>
  <si>
    <t>廖祖光</t>
  </si>
  <si>
    <t>梁庆春</t>
  </si>
  <si>
    <t>莫锦兵</t>
  </si>
  <si>
    <t>梁全文</t>
  </si>
  <si>
    <t>蔡玉均</t>
  </si>
  <si>
    <t>赖玉才</t>
  </si>
  <si>
    <t>已获856元</t>
  </si>
  <si>
    <t>郑秀云</t>
  </si>
  <si>
    <t>甘洋屯</t>
  </si>
  <si>
    <t>覃安光</t>
  </si>
  <si>
    <t>甘洋</t>
  </si>
  <si>
    <t>覃国丘</t>
  </si>
  <si>
    <t>覃国昌</t>
  </si>
  <si>
    <t>已获320元</t>
  </si>
  <si>
    <t>谢文全</t>
  </si>
  <si>
    <t>已获2240元</t>
  </si>
  <si>
    <t>叶庆财</t>
  </si>
  <si>
    <t>四育村</t>
  </si>
  <si>
    <t>以弄屯</t>
  </si>
  <si>
    <t>覃兴昌</t>
  </si>
  <si>
    <t>内贺屯</t>
  </si>
  <si>
    <t>根茎薯芋-马蹄</t>
  </si>
  <si>
    <t>黎珍珍</t>
  </si>
  <si>
    <t>已获2896元</t>
  </si>
  <si>
    <t>石干屯</t>
  </si>
  <si>
    <t>覃振生</t>
  </si>
  <si>
    <t>黎树德</t>
  </si>
  <si>
    <t>已获2688元</t>
  </si>
  <si>
    <t>李元坤</t>
  </si>
  <si>
    <t>覃振强</t>
  </si>
  <si>
    <t>玉米类-甜糯玉米</t>
  </si>
  <si>
    <t>黎朝明</t>
  </si>
  <si>
    <t>覃振国</t>
  </si>
  <si>
    <t>茶城乡</t>
  </si>
  <si>
    <t>文德村</t>
  </si>
  <si>
    <t>六枧屯</t>
  </si>
  <si>
    <t>黎厚贵</t>
  </si>
  <si>
    <t>8亩</t>
  </si>
  <si>
    <t>黎敦祥</t>
  </si>
  <si>
    <t>36只</t>
  </si>
  <si>
    <t>户主黎厚祝</t>
  </si>
  <si>
    <t>34只</t>
  </si>
  <si>
    <t>石碟屯</t>
  </si>
  <si>
    <t>李文保</t>
  </si>
  <si>
    <t>26只</t>
  </si>
  <si>
    <t>屯留村</t>
  </si>
  <si>
    <t>黎振修</t>
  </si>
  <si>
    <t>1.4亩</t>
  </si>
  <si>
    <t>承村屯</t>
  </si>
  <si>
    <t>黎钦佑</t>
  </si>
  <si>
    <t>1亩</t>
  </si>
  <si>
    <t>屯留屯</t>
  </si>
  <si>
    <t>黎昭起</t>
  </si>
  <si>
    <t>1头</t>
  </si>
  <si>
    <t>料洞屯</t>
  </si>
  <si>
    <t>黎木连</t>
  </si>
  <si>
    <t>23只</t>
  </si>
  <si>
    <t>户主吴成坤</t>
  </si>
  <si>
    <t>黎良绍</t>
  </si>
  <si>
    <t>八见屯</t>
  </si>
  <si>
    <t>2.21亩</t>
  </si>
  <si>
    <t>马蹄（根茎薯芋类）</t>
  </si>
  <si>
    <t>2.11亩</t>
  </si>
  <si>
    <t>黎彰学</t>
  </si>
  <si>
    <t>2.2亩</t>
  </si>
  <si>
    <t>1.2亩</t>
  </si>
  <si>
    <t>茶香社区</t>
  </si>
  <si>
    <t>吴家厂屯</t>
  </si>
  <si>
    <t>吴益贵</t>
  </si>
  <si>
    <t>1.5亩</t>
  </si>
  <si>
    <t>0.5亩</t>
  </si>
  <si>
    <t>优质水稻</t>
  </si>
  <si>
    <t>五一屯</t>
  </si>
  <si>
    <t>莫昌盛</t>
  </si>
  <si>
    <t>1.6亩</t>
  </si>
  <si>
    <t>何伟平</t>
  </si>
  <si>
    <t>4只</t>
  </si>
  <si>
    <t>2亩</t>
  </si>
  <si>
    <t>清良村</t>
  </si>
  <si>
    <t>黄泥坝屯</t>
  </si>
  <si>
    <t>黎玉云</t>
  </si>
  <si>
    <t>7亩</t>
  </si>
  <si>
    <t>户主黄振川</t>
  </si>
  <si>
    <t>八旦屯</t>
  </si>
  <si>
    <t>李文学</t>
  </si>
  <si>
    <t>大伦屯</t>
  </si>
  <si>
    <t>李财能</t>
  </si>
  <si>
    <t>24只</t>
  </si>
  <si>
    <t>李福英</t>
  </si>
  <si>
    <t>3.4亩</t>
  </si>
  <si>
    <t>红薯（杂粮类）</t>
  </si>
  <si>
    <t>六养屯</t>
  </si>
  <si>
    <t>25只</t>
  </si>
  <si>
    <t>赵慧明</t>
  </si>
  <si>
    <t>户主李成相</t>
  </si>
  <si>
    <t>江东山屯</t>
  </si>
  <si>
    <t>巫炳学</t>
  </si>
  <si>
    <t>赵双球</t>
  </si>
  <si>
    <t>3.5亩</t>
  </si>
  <si>
    <t>坪社村</t>
  </si>
  <si>
    <t>汤家屯</t>
  </si>
  <si>
    <t>汤忠福</t>
  </si>
  <si>
    <t>0.6亩</t>
  </si>
  <si>
    <t>大塘镇</t>
  </si>
  <si>
    <t>大莫村</t>
  </si>
  <si>
    <t>黑云屯</t>
  </si>
  <si>
    <t>陈石安</t>
  </si>
  <si>
    <t>20羽</t>
  </si>
  <si>
    <t>大莫屯</t>
  </si>
  <si>
    <t>周开永</t>
  </si>
  <si>
    <t>3.2亩</t>
  </si>
  <si>
    <t>2.5亩</t>
  </si>
  <si>
    <t>韦素娟</t>
  </si>
  <si>
    <t>4亩</t>
  </si>
  <si>
    <t>3亩</t>
  </si>
  <si>
    <t>大塘社区</t>
  </si>
  <si>
    <t>义敢屯</t>
  </si>
  <si>
    <t>韦成伟</t>
  </si>
  <si>
    <t>富德村</t>
  </si>
  <si>
    <t>五登屯</t>
  </si>
  <si>
    <t>韦绍球</t>
  </si>
  <si>
    <t>5头</t>
  </si>
  <si>
    <t>那谋屯</t>
  </si>
  <si>
    <t>韦华军</t>
  </si>
  <si>
    <t>6.5亩</t>
  </si>
  <si>
    <t>韦庆学</t>
  </si>
  <si>
    <t>2.4亩</t>
  </si>
  <si>
    <t>闩房屯</t>
  </si>
  <si>
    <t>罗祖存</t>
  </si>
  <si>
    <t>2.7亩</t>
  </si>
  <si>
    <t>3.6亩</t>
  </si>
  <si>
    <t>屯村屯</t>
  </si>
  <si>
    <t>何元英</t>
  </si>
  <si>
    <t>高怀屯</t>
  </si>
  <si>
    <t>莫家明</t>
  </si>
  <si>
    <t>富伦屯</t>
  </si>
  <si>
    <t>韦华明</t>
  </si>
  <si>
    <t>韦诗良</t>
  </si>
  <si>
    <t>1.8亩</t>
  </si>
  <si>
    <t>高岸村</t>
  </si>
  <si>
    <t>肖家屯</t>
  </si>
  <si>
    <t>盘祥忠</t>
  </si>
  <si>
    <t>11.8亩</t>
  </si>
  <si>
    <t>5.5亩</t>
  </si>
  <si>
    <t>狮子岭屯</t>
  </si>
  <si>
    <t>曹福英</t>
  </si>
  <si>
    <t>申请人：古尚荣</t>
  </si>
  <si>
    <t>花卉苗木</t>
  </si>
  <si>
    <t>鸟力坳屯</t>
  </si>
  <si>
    <t>蒋九松</t>
  </si>
  <si>
    <t>2.3亩</t>
  </si>
  <si>
    <t>高远旺</t>
  </si>
  <si>
    <r>
      <rPr>
        <sz val="12"/>
        <color rgb="FFFF0000"/>
        <rFont val="宋体"/>
        <charset val="134"/>
      </rPr>
      <t>突发严重困难</t>
    </r>
    <r>
      <rPr>
        <sz val="12"/>
        <color theme="1"/>
        <rFont val="宋体"/>
        <charset val="134"/>
      </rPr>
      <t>户</t>
    </r>
  </si>
  <si>
    <t>砂糖橘</t>
  </si>
  <si>
    <t>古屯村</t>
  </si>
  <si>
    <t>孙荣贵</t>
  </si>
  <si>
    <t>10.6亩</t>
  </si>
  <si>
    <t>孙火荣</t>
  </si>
  <si>
    <t>2.74亩</t>
  </si>
  <si>
    <t>小莫屯</t>
  </si>
  <si>
    <t>莫佩文</t>
  </si>
  <si>
    <t>2.89亩</t>
  </si>
  <si>
    <t>新古家屯</t>
  </si>
  <si>
    <t>李忠杨</t>
  </si>
  <si>
    <t>韦贤珍</t>
  </si>
  <si>
    <t>油茶</t>
  </si>
  <si>
    <t>1.1亩</t>
  </si>
  <si>
    <t>低产
改造</t>
  </si>
  <si>
    <t>30羽</t>
  </si>
  <si>
    <t>花岗村</t>
  </si>
  <si>
    <t>晒岭屯</t>
  </si>
  <si>
    <t>梁启余</t>
  </si>
  <si>
    <t>兰洞村</t>
  </si>
  <si>
    <t>白见屯</t>
  </si>
  <si>
    <t>莫玉强</t>
  </si>
  <si>
    <t>4.5亩</t>
  </si>
  <si>
    <t>赖家屯</t>
  </si>
  <si>
    <t>赖愈石</t>
  </si>
  <si>
    <t>梁山屯</t>
  </si>
  <si>
    <t>罗常德</t>
  </si>
  <si>
    <t>1.3亩</t>
  </si>
  <si>
    <t>罗茂林</t>
  </si>
  <si>
    <t>庙瓦屯</t>
  </si>
  <si>
    <t>马玉章</t>
  </si>
  <si>
    <t>大兰洞屯</t>
  </si>
  <si>
    <t>莫福尧</t>
  </si>
  <si>
    <t>1.7亩</t>
  </si>
  <si>
    <t>4.1亩</t>
  </si>
  <si>
    <t>田家屯</t>
  </si>
  <si>
    <t>文治良</t>
  </si>
  <si>
    <t>石茂祥</t>
  </si>
  <si>
    <t>盘村村</t>
  </si>
  <si>
    <t>牛福屯</t>
  </si>
  <si>
    <t>陈余光</t>
  </si>
  <si>
    <t>张木兰</t>
  </si>
  <si>
    <t>古家屯</t>
  </si>
  <si>
    <t>张佩玉</t>
  </si>
  <si>
    <t>钟守征</t>
  </si>
  <si>
    <t>古文昌</t>
  </si>
  <si>
    <t>芋头</t>
  </si>
  <si>
    <t>徐排屯</t>
  </si>
  <si>
    <t>李忠谋</t>
  </si>
  <si>
    <t>豆类</t>
  </si>
  <si>
    <t>苏结村</t>
  </si>
  <si>
    <t>苏结屯</t>
  </si>
  <si>
    <t>罗金旺</t>
  </si>
  <si>
    <t>曾凡林</t>
  </si>
  <si>
    <t>杂粮杂豆</t>
  </si>
  <si>
    <t>鸽子</t>
  </si>
  <si>
    <t>50只</t>
  </si>
  <si>
    <t>老里冲屯</t>
  </si>
  <si>
    <t>袁甫基</t>
  </si>
  <si>
    <t>绥福村</t>
  </si>
  <si>
    <t>大勃村屯</t>
  </si>
  <si>
    <t>韦宋尧</t>
  </si>
  <si>
    <t>豆腐屯</t>
  </si>
  <si>
    <t>覃新发</t>
  </si>
  <si>
    <t>4.6亩</t>
  </si>
  <si>
    <t>云村坝屯</t>
  </si>
  <si>
    <t>莫运秀</t>
  </si>
  <si>
    <t>6亩</t>
  </si>
  <si>
    <t>张天凤</t>
  </si>
  <si>
    <t>徐洞屯</t>
  </si>
  <si>
    <t>蒙金玉</t>
  </si>
  <si>
    <t>潘培现</t>
  </si>
  <si>
    <t>梁盛业</t>
  </si>
  <si>
    <t>黄小玉</t>
  </si>
  <si>
    <t>7.3亩</t>
  </si>
  <si>
    <t>西隆村</t>
  </si>
  <si>
    <t>纳碟屯</t>
  </si>
  <si>
    <t>钟正培</t>
  </si>
  <si>
    <t>安寨屯</t>
  </si>
  <si>
    <t>覃代松</t>
  </si>
  <si>
    <t>蒙天义</t>
  </si>
  <si>
    <t>3.1亩</t>
  </si>
  <si>
    <t>西牛大村屯</t>
  </si>
  <si>
    <t>蒙培德</t>
  </si>
  <si>
    <t>柑橘</t>
  </si>
  <si>
    <t>廖俊儒</t>
  </si>
  <si>
    <t>纳谷厂屯</t>
  </si>
  <si>
    <t>陈光志</t>
  </si>
  <si>
    <t>花篢镇</t>
  </si>
  <si>
    <t>凤联村</t>
  </si>
  <si>
    <t>头坝屯</t>
  </si>
  <si>
    <t>廖才喜</t>
  </si>
  <si>
    <t>凤凰坪屯</t>
  </si>
  <si>
    <t>第五批已获得640元，总共申报4480元</t>
  </si>
  <si>
    <t>罗常彬</t>
  </si>
  <si>
    <t>申请人为户主之子罗茂标，银行卡持有人罗茂标</t>
  </si>
  <si>
    <t>土凤屯</t>
  </si>
  <si>
    <t>卢文刚</t>
  </si>
  <si>
    <t>卢应全</t>
  </si>
  <si>
    <t>卢应堂</t>
  </si>
  <si>
    <t>花卉苗木-砂糖橘苗</t>
  </si>
  <si>
    <t>刘伦刚</t>
  </si>
  <si>
    <t>第五批已获得720元，总共申报3924元</t>
  </si>
  <si>
    <t>花卉苗木-枳壳</t>
  </si>
  <si>
    <t>5亩</t>
  </si>
  <si>
    <t>卢昌枧</t>
  </si>
  <si>
    <t>第五批已获得3040元，共申报5000元。</t>
  </si>
  <si>
    <t>已达5000元限额</t>
  </si>
  <si>
    <t>黄锦全</t>
  </si>
  <si>
    <t>卢文欣</t>
  </si>
  <si>
    <t>花卉苗木-木柑</t>
  </si>
  <si>
    <t>卢文发</t>
  </si>
  <si>
    <t>廖务廷</t>
  </si>
  <si>
    <t>11亩</t>
  </si>
  <si>
    <t>罗常耀</t>
  </si>
  <si>
    <t>莫异田</t>
  </si>
  <si>
    <t>卢文坤</t>
  </si>
  <si>
    <t>凤联村土凤屯</t>
  </si>
  <si>
    <t>莫荣合</t>
  </si>
  <si>
    <t>3.3亩</t>
  </si>
  <si>
    <t>莫荣周</t>
  </si>
  <si>
    <t>第四批已获得640元，共申报1792元。</t>
  </si>
  <si>
    <t>莫荣存</t>
  </si>
  <si>
    <t>莫祖旺</t>
  </si>
  <si>
    <t>7.5亩</t>
  </si>
  <si>
    <t>何凤元</t>
  </si>
  <si>
    <t>莫良财</t>
  </si>
  <si>
    <t>4.7亩</t>
  </si>
  <si>
    <t>82羽</t>
  </si>
  <si>
    <t>莫华富</t>
  </si>
  <si>
    <t>新屋屯</t>
  </si>
  <si>
    <t>廖承继</t>
  </si>
  <si>
    <t>李平英</t>
  </si>
  <si>
    <t>刘定国</t>
  </si>
  <si>
    <t>刘祖庆</t>
  </si>
  <si>
    <t>1.58亩</t>
  </si>
  <si>
    <t>第四批已获得1360元，第五批已获得320元，共申报3449.6元</t>
  </si>
  <si>
    <t>莫华全</t>
  </si>
  <si>
    <t>乌石屯</t>
  </si>
  <si>
    <t>莫佑云</t>
  </si>
  <si>
    <t>2.1亩</t>
  </si>
  <si>
    <t>莫佑全</t>
  </si>
  <si>
    <t>第三批已获得480元，共申报2400元</t>
  </si>
  <si>
    <t>陈庆球</t>
  </si>
  <si>
    <t>第五批已获得2880元，共申报4320元。</t>
  </si>
  <si>
    <t>陈庆碧</t>
  </si>
  <si>
    <t>福灵村</t>
  </si>
  <si>
    <t>新高洞屯</t>
  </si>
  <si>
    <t>莫负贵</t>
  </si>
  <si>
    <t>舒家屯</t>
  </si>
  <si>
    <t>舒平方</t>
  </si>
  <si>
    <t>油茶-茶树</t>
  </si>
  <si>
    <t>舒国方</t>
  </si>
  <si>
    <t>55羽</t>
  </si>
  <si>
    <t>杂粮杂豆-芝麻</t>
  </si>
  <si>
    <t>白滩屯</t>
  </si>
  <si>
    <t>韦廷雄</t>
  </si>
  <si>
    <t>莫负林</t>
  </si>
  <si>
    <t>0.7亩</t>
  </si>
  <si>
    <t>莫负友</t>
  </si>
  <si>
    <t>老高洞屯</t>
  </si>
  <si>
    <t>谢兰英</t>
  </si>
  <si>
    <t>林才真</t>
  </si>
  <si>
    <t>土围屯</t>
  </si>
  <si>
    <t>2.6亩</t>
  </si>
  <si>
    <t>莫秀珍</t>
  </si>
  <si>
    <t>邓家屯</t>
  </si>
  <si>
    <t>邓捷超</t>
  </si>
  <si>
    <t>申请人为户主之父邓茂忠</t>
  </si>
  <si>
    <t>韦献雄</t>
  </si>
  <si>
    <t>韦廷明</t>
  </si>
  <si>
    <t>古福屯</t>
  </si>
  <si>
    <t>蒙有尚</t>
  </si>
  <si>
    <t>蒙天式</t>
  </si>
  <si>
    <t>以登屯</t>
  </si>
  <si>
    <t>蒙永友</t>
  </si>
  <si>
    <t>花篢社区</t>
  </si>
  <si>
    <t>马头屯</t>
  </si>
  <si>
    <t>许自生</t>
  </si>
  <si>
    <t>5.8亩</t>
  </si>
  <si>
    <t>黄振全</t>
  </si>
  <si>
    <t>上岭脚屯</t>
  </si>
  <si>
    <t>林喜秀</t>
  </si>
  <si>
    <t>申请人户主之子莫如明，持卡人莫如明</t>
  </si>
  <si>
    <t>下岭脚屯</t>
  </si>
  <si>
    <t>谢恒生</t>
  </si>
  <si>
    <t>第二批获得264元，第四批获得576元，共申报4680元。</t>
  </si>
  <si>
    <t>赤岭屯</t>
  </si>
  <si>
    <t>蒋联均</t>
  </si>
  <si>
    <t>黄义连</t>
  </si>
  <si>
    <t>蒋宇庄</t>
  </si>
  <si>
    <t>陈福明</t>
  </si>
  <si>
    <t>花篢村屯</t>
  </si>
  <si>
    <t>谢存云</t>
  </si>
  <si>
    <t>第二批获得690元，共申报2610元。</t>
  </si>
  <si>
    <t>南源村</t>
  </si>
  <si>
    <t>下南源屯</t>
  </si>
  <si>
    <t>莫兰兴</t>
  </si>
  <si>
    <t>莫一庙屯</t>
  </si>
  <si>
    <t>0.28亩</t>
  </si>
  <si>
    <t>上南源屯</t>
  </si>
  <si>
    <t>黄柯文</t>
  </si>
  <si>
    <t>第三批获得786元，共申报1326元。</t>
  </si>
  <si>
    <t>申请人户主之母黄爱容，持卡人黄爱容</t>
  </si>
  <si>
    <t>高宅屯</t>
  </si>
  <si>
    <t>周运芳</t>
  </si>
  <si>
    <t>第四批获得4000元，共申报4800元。</t>
  </si>
  <si>
    <t>黄福庆</t>
  </si>
  <si>
    <t>黄秀容</t>
  </si>
  <si>
    <t>第三批获得1500元，第五批已获得360元，共申报3180元。</t>
  </si>
  <si>
    <t>烂草冲屯</t>
  </si>
  <si>
    <t>莫佑能</t>
  </si>
  <si>
    <t>修仁福旺麻厂屯</t>
  </si>
  <si>
    <t>申请人户主配偶吴芳明</t>
  </si>
  <si>
    <t>大江村</t>
  </si>
  <si>
    <t>岭背屯</t>
  </si>
  <si>
    <t>张家球</t>
  </si>
  <si>
    <t>9头</t>
  </si>
  <si>
    <t>烂泥冲屯</t>
  </si>
  <si>
    <t>黎桂明</t>
  </si>
  <si>
    <t>黎兆德</t>
  </si>
  <si>
    <t>第四批已获得1792元，共申报2752元。</t>
  </si>
  <si>
    <t>阳益光</t>
  </si>
  <si>
    <t>冯荣顺</t>
  </si>
  <si>
    <t>蚂蟥山屯</t>
  </si>
  <si>
    <t>刘让忠</t>
  </si>
  <si>
    <t>潘志琼</t>
  </si>
  <si>
    <t>已达5000元限额，银行卡持有人户主之女刘红平</t>
  </si>
  <si>
    <t>2头</t>
  </si>
  <si>
    <t>罗永琼</t>
  </si>
  <si>
    <t>4.9亩</t>
  </si>
  <si>
    <t>第四批已获得456元，共申报2808元。</t>
  </si>
  <si>
    <t>白杨忠</t>
  </si>
  <si>
    <t>第四批已获得320元，共申报2080元。</t>
  </si>
  <si>
    <t>吴乃超</t>
  </si>
  <si>
    <t>第四批已获得512元，共申报2368元。</t>
  </si>
  <si>
    <t>高车屯</t>
  </si>
  <si>
    <t>肖桂来</t>
  </si>
  <si>
    <t>大坳屯</t>
  </si>
  <si>
    <t>谢声全</t>
  </si>
  <si>
    <t>第一批已获得720元，第三批已获得1600元，共申报2960元。</t>
  </si>
  <si>
    <t>谢有桥</t>
  </si>
  <si>
    <t>已达5000元限额，银行卡持有人户主配偶童凤玲</t>
  </si>
  <si>
    <t>笔架山屯</t>
  </si>
  <si>
    <t>李敬春</t>
  </si>
  <si>
    <t>大碑屯</t>
  </si>
  <si>
    <t>谢声必</t>
  </si>
  <si>
    <t>第三批已获得1920元，共申报2240元。</t>
  </si>
  <si>
    <t>陆现光</t>
  </si>
  <si>
    <t>第三批已获得320元，共申报800元。</t>
  </si>
  <si>
    <t>张玖裕</t>
  </si>
  <si>
    <t>第一批获得2400元，第三批获得1600元，共申报4864元。</t>
  </si>
  <si>
    <t>申请人为户主配偶李达芳，银行卡持有人李达芳。</t>
  </si>
  <si>
    <t>张玖书</t>
  </si>
  <si>
    <t>第一批已获得2880元，共申报4480元</t>
  </si>
  <si>
    <t>张玖福</t>
  </si>
  <si>
    <t>第三批已获得1200元，共申报2400元。</t>
  </si>
  <si>
    <t>李希能</t>
  </si>
  <si>
    <t>大江屯</t>
  </si>
  <si>
    <t>第三批已获得2560元，共申报4320元。</t>
  </si>
  <si>
    <t>江华村</t>
  </si>
  <si>
    <t>龙度屯</t>
  </si>
  <si>
    <t>冯世生</t>
  </si>
  <si>
    <t>第三批已获得480元，共申报1920元。</t>
  </si>
  <si>
    <t>莫良华</t>
  </si>
  <si>
    <t>5.2亩</t>
  </si>
  <si>
    <t>第三批已获得1680元，共申报5000元。</t>
  </si>
  <si>
    <t>莫佩峰</t>
  </si>
  <si>
    <t>第四批已获得320元，共申报1472元。</t>
  </si>
  <si>
    <t>冯世武</t>
  </si>
  <si>
    <t>莫良胜</t>
  </si>
  <si>
    <t>岔江屯</t>
  </si>
  <si>
    <t>李昌贵</t>
  </si>
  <si>
    <t>第四批已获得800元，共申报2720元。</t>
  </si>
  <si>
    <t>罗海英</t>
  </si>
  <si>
    <t>2.8亩</t>
  </si>
  <si>
    <t>李荣宾</t>
  </si>
  <si>
    <t>李时衡</t>
  </si>
  <si>
    <t>李荣保</t>
  </si>
  <si>
    <t>李荣祥</t>
  </si>
  <si>
    <t>下潘屯</t>
  </si>
  <si>
    <t>莫建万</t>
  </si>
  <si>
    <t>第二批已获得1200元，第四批已获得512元，共申报2672元。</t>
  </si>
  <si>
    <t>莫佩珍</t>
  </si>
  <si>
    <t>4.2亩</t>
  </si>
  <si>
    <t>第五批已获得640元，共申报3328元。</t>
  </si>
  <si>
    <t>莫佩柏</t>
  </si>
  <si>
    <t>莫建新</t>
  </si>
  <si>
    <t>第四批已获得520元，共申报1480元。</t>
  </si>
  <si>
    <t>黄文喜</t>
  </si>
  <si>
    <t>第四批已获得320元，共申报2368元。</t>
  </si>
  <si>
    <t>申请人为户主配偶罗建秀，银行卡持有人黄文喜</t>
  </si>
  <si>
    <t>莫佩仙</t>
  </si>
  <si>
    <t>第一批已获得3360元，共申报4512元。</t>
  </si>
  <si>
    <t>甘笋屯</t>
  </si>
  <si>
    <t>巫绍飞</t>
  </si>
  <si>
    <t>巫绍驱</t>
  </si>
  <si>
    <t>彭帝光</t>
  </si>
  <si>
    <t>彭帝明</t>
  </si>
  <si>
    <t>古明德</t>
  </si>
  <si>
    <t>第四批已获得360元，共申报1176元。</t>
  </si>
  <si>
    <t>候玉杰</t>
  </si>
  <si>
    <t>申请人为户主之子巫绍辉</t>
  </si>
  <si>
    <t>巫绍远</t>
  </si>
  <si>
    <t>古明全</t>
  </si>
  <si>
    <t>第三批已获得1280元，共申报3840元。</t>
  </si>
  <si>
    <t>巫殷干</t>
  </si>
  <si>
    <t>3.7亩</t>
  </si>
  <si>
    <t>第四批已获得960元，共申报3328元。</t>
  </si>
  <si>
    <t>巫绍启</t>
  </si>
  <si>
    <t>巫森</t>
  </si>
  <si>
    <t>第三批已获得960元，共申报3520元。</t>
  </si>
  <si>
    <t>古文丽</t>
  </si>
  <si>
    <t>申请人为户主之子巫殷智</t>
  </si>
  <si>
    <t>古大明</t>
  </si>
  <si>
    <t>罗昌福</t>
  </si>
  <si>
    <t>巫自明</t>
  </si>
  <si>
    <t>罗茂仁</t>
  </si>
  <si>
    <t>申请人为户主之子罗昌林</t>
  </si>
  <si>
    <t>江昭南</t>
  </si>
  <si>
    <t>巫绍屯</t>
  </si>
  <si>
    <t>韦应娟</t>
  </si>
  <si>
    <t>巫自敏</t>
  </si>
  <si>
    <t>古明波</t>
  </si>
  <si>
    <t>巫绍科</t>
  </si>
  <si>
    <t>27羽</t>
  </si>
  <si>
    <t>相仕村</t>
  </si>
  <si>
    <t>相仕屯</t>
  </si>
  <si>
    <t>李自清</t>
  </si>
  <si>
    <t>相仕屯坪屯</t>
  </si>
  <si>
    <t>第三批已获得1000元，共申报3560元。</t>
  </si>
  <si>
    <t>李自润</t>
  </si>
  <si>
    <t>相仕坪屯</t>
  </si>
  <si>
    <t>李华生</t>
  </si>
  <si>
    <t>陆荣珍</t>
  </si>
  <si>
    <t>李朝安</t>
  </si>
  <si>
    <t>李伯友</t>
  </si>
  <si>
    <t>莫新华</t>
  </si>
  <si>
    <t>1.86亩</t>
  </si>
  <si>
    <t>李伯周</t>
  </si>
  <si>
    <t>塘莲屯</t>
  </si>
  <si>
    <t>孙永华</t>
  </si>
  <si>
    <t>张盛洪</t>
  </si>
  <si>
    <t>张盛雄</t>
  </si>
  <si>
    <t>侯家屯</t>
  </si>
  <si>
    <t>侯国兰</t>
  </si>
  <si>
    <t>申请人户主儿子侯家学，银行卡持有人户主儿子侯家学</t>
  </si>
  <si>
    <t>侯国平</t>
  </si>
  <si>
    <t>申请人户主之女侯翠芳，银行卡持有人户主侯国平</t>
  </si>
  <si>
    <t>侯国钦</t>
  </si>
  <si>
    <t>李自江</t>
  </si>
  <si>
    <t>第四批已获得1500元，共申报3420元。</t>
  </si>
  <si>
    <t>李秀琼</t>
  </si>
  <si>
    <t>申请人户主之子李强兵，银行卡持有人李强兵</t>
  </si>
  <si>
    <t>侯国赐</t>
  </si>
  <si>
    <t>大安村</t>
  </si>
  <si>
    <t>下普陀屯</t>
  </si>
  <si>
    <t>赖翠英</t>
  </si>
  <si>
    <t>银行账号更换为其子梁富强一卡通系统默认账号</t>
  </si>
  <si>
    <t>梁翠文</t>
  </si>
  <si>
    <t>侯辉亮</t>
  </si>
  <si>
    <t>37羽</t>
  </si>
  <si>
    <t>黄素文</t>
  </si>
  <si>
    <t>第一批已获得960元，共申报3816元。</t>
  </si>
  <si>
    <t>9箱</t>
  </si>
  <si>
    <t>龙训俊</t>
  </si>
  <si>
    <t>长冲屯</t>
  </si>
  <si>
    <t>申贵德</t>
  </si>
  <si>
    <t>第四批已获得960元，共申报1920元。</t>
  </si>
  <si>
    <t>六桥岭屯</t>
  </si>
  <si>
    <t>眭秀凤</t>
  </si>
  <si>
    <t>第三批已获得480元，共申报3040元。</t>
  </si>
  <si>
    <t>梁有松</t>
  </si>
  <si>
    <t>杨齐满</t>
  </si>
  <si>
    <t>古登坪屯</t>
  </si>
  <si>
    <t>陈炳贵</t>
  </si>
  <si>
    <t>力木山屯</t>
  </si>
  <si>
    <t>申请人为户主之子陈加发</t>
  </si>
  <si>
    <t>黄香亮</t>
  </si>
  <si>
    <t>第四批已获得1248元，共申报3168元。</t>
  </si>
  <si>
    <t>刘让全</t>
  </si>
  <si>
    <t>大安村古登坪屯</t>
  </si>
  <si>
    <t>第三批已获得2240元，共申报4000元。</t>
  </si>
  <si>
    <t>杨德军</t>
  </si>
  <si>
    <t>黄琦</t>
  </si>
  <si>
    <t>黄香智</t>
  </si>
  <si>
    <t>第一批已获得480元，共申报1200元。</t>
  </si>
  <si>
    <t>杨财余</t>
  </si>
  <si>
    <t>大安村力木山屯</t>
  </si>
  <si>
    <t>第一批已获得816元，共申报1696元。</t>
  </si>
  <si>
    <t>詹兰秀</t>
  </si>
  <si>
    <t>申请人户主配偶彭庆禄</t>
  </si>
  <si>
    <t>龙训球</t>
  </si>
  <si>
    <t>观音山屯、双江镇龙坪</t>
  </si>
  <si>
    <t>第五批已获得1320元，共申报4200元。</t>
  </si>
  <si>
    <t>黄成文</t>
  </si>
  <si>
    <t>第五批已获得2000元，共申报3088元。</t>
  </si>
  <si>
    <t>龙翠兰</t>
  </si>
  <si>
    <t>双江镇龙坪村朝阳屯</t>
  </si>
  <si>
    <t>龙训松</t>
  </si>
  <si>
    <t>龙训先</t>
  </si>
  <si>
    <t>大安村观音山屯</t>
  </si>
  <si>
    <t>谢世强</t>
  </si>
  <si>
    <t>花篢大同村张家厂屯</t>
  </si>
  <si>
    <t>月洞屯</t>
  </si>
  <si>
    <t>苏绍义</t>
  </si>
  <si>
    <t>大同村</t>
  </si>
  <si>
    <t>罗家厂屯</t>
  </si>
  <si>
    <t>罗茂初</t>
  </si>
  <si>
    <t>甘棠屯</t>
  </si>
  <si>
    <t>张树仁</t>
  </si>
  <si>
    <t>第二批已获得400元，共申报2640元。</t>
  </si>
  <si>
    <t>更古屯</t>
  </si>
  <si>
    <t>蒙有金</t>
  </si>
  <si>
    <t>申请人为户主之子蒙天玖，银行持卡人蒙天玖</t>
  </si>
  <si>
    <t>宋家屯</t>
  </si>
  <si>
    <t>宋德求</t>
  </si>
  <si>
    <t>龙吊屯</t>
  </si>
  <si>
    <t>林坤元</t>
  </si>
  <si>
    <t>第二批已获得240元，共申报2480元。</t>
  </si>
  <si>
    <t>马岭镇</t>
  </si>
  <si>
    <t>凤凰村</t>
  </si>
  <si>
    <t>三篢屯</t>
  </si>
  <si>
    <t>黄新云</t>
  </si>
  <si>
    <t>大坡</t>
  </si>
  <si>
    <t>三篢洞</t>
  </si>
  <si>
    <t>龙回屯</t>
  </si>
  <si>
    <t>韦绍玉</t>
  </si>
  <si>
    <t>新坪唐家村、凤凰村龙回</t>
  </si>
  <si>
    <t>第六批已获960元</t>
  </si>
  <si>
    <t>沈志科</t>
  </si>
  <si>
    <t>65只</t>
  </si>
  <si>
    <t>朝桂屯</t>
  </si>
  <si>
    <t>黄福清</t>
  </si>
  <si>
    <t>朝桂屯后背山</t>
  </si>
  <si>
    <t>4.0亩</t>
  </si>
  <si>
    <t>罗运凤</t>
  </si>
  <si>
    <t>5.0亩</t>
  </si>
  <si>
    <t>石村屯</t>
  </si>
  <si>
    <t>李翠兰</t>
  </si>
  <si>
    <t>门口洞、洲田</t>
  </si>
  <si>
    <t>黎荣足</t>
  </si>
  <si>
    <t>上洲田</t>
  </si>
  <si>
    <t>第三批已获得640元</t>
  </si>
  <si>
    <t>黄福庭</t>
  </si>
  <si>
    <t>朝桂屯屋后</t>
  </si>
  <si>
    <t>第四批已获得672元</t>
  </si>
  <si>
    <t>凤凰寨屯</t>
  </si>
  <si>
    <t>杨柄军</t>
  </si>
  <si>
    <t>大四公</t>
  </si>
  <si>
    <t>第三批已获得448元</t>
  </si>
  <si>
    <t>牛露头</t>
  </si>
  <si>
    <t>李金良</t>
  </si>
  <si>
    <t>凤凰坪水厂边</t>
  </si>
  <si>
    <t>1.0亩</t>
  </si>
  <si>
    <t>第六批已获得240元</t>
  </si>
  <si>
    <t>王日来</t>
  </si>
  <si>
    <t>沙子田</t>
  </si>
  <si>
    <t>第五批已获得400元</t>
  </si>
  <si>
    <t>庙六坝</t>
  </si>
  <si>
    <t>王学义</t>
  </si>
  <si>
    <t>三篢洞、后背洞</t>
  </si>
  <si>
    <t>第二批已获960元，第五批已获得640元</t>
  </si>
  <si>
    <t>陈建发</t>
  </si>
  <si>
    <t>下石坝、门口田</t>
  </si>
  <si>
    <t>2.17亩</t>
  </si>
  <si>
    <t>养鱼</t>
  </si>
  <si>
    <t>上石坝</t>
  </si>
  <si>
    <t>0.8亩</t>
  </si>
  <si>
    <t>马安坪屯</t>
  </si>
  <si>
    <t>李义</t>
  </si>
  <si>
    <t>马安坪</t>
  </si>
  <si>
    <t>第五批已获得300元</t>
  </si>
  <si>
    <t>合安村</t>
  </si>
  <si>
    <t>小牛眠屯</t>
  </si>
  <si>
    <t>韦建生</t>
  </si>
  <si>
    <t>瓜类-丝瓜</t>
  </si>
  <si>
    <t>合安村小牛眠、青山镇永华村</t>
  </si>
  <si>
    <t>第一批已获得480元，第四批已获得1280元</t>
  </si>
  <si>
    <t>豆类-荷包豆</t>
  </si>
  <si>
    <t>韦建光</t>
  </si>
  <si>
    <t>小牛眠</t>
  </si>
  <si>
    <t>第一批已获720元，第五批已获660</t>
  </si>
  <si>
    <t>上粟屯</t>
  </si>
  <si>
    <t>何仁兵</t>
  </si>
  <si>
    <t>上粟</t>
  </si>
  <si>
    <t>6头</t>
  </si>
  <si>
    <t>蒋何志</t>
  </si>
  <si>
    <t>何云安</t>
  </si>
  <si>
    <t>第四批已获2080元</t>
  </si>
  <si>
    <t>何金连</t>
  </si>
  <si>
    <t>2.42亩</t>
  </si>
  <si>
    <t>2.79亩</t>
  </si>
  <si>
    <t>李永仁</t>
  </si>
  <si>
    <t>何云葵</t>
  </si>
  <si>
    <t>花卉苗木-柑橘苗、砂糖橘苗</t>
  </si>
  <si>
    <t>新寨村</t>
  </si>
  <si>
    <t>不忧寨屯</t>
  </si>
  <si>
    <t>李居蒙</t>
  </si>
  <si>
    <t>不忧寨</t>
  </si>
  <si>
    <t>第一批已获360元,第四批已获240元，第六批已获240元</t>
  </si>
  <si>
    <t>李合兴</t>
  </si>
  <si>
    <t>第四批已获1600元</t>
  </si>
  <si>
    <t>李映贤</t>
  </si>
  <si>
    <t>李军</t>
  </si>
  <si>
    <t>22羽</t>
  </si>
  <si>
    <t>龙头山屯</t>
  </si>
  <si>
    <t>黄燕松</t>
  </si>
  <si>
    <t>龙头山</t>
  </si>
  <si>
    <t>第六批已获1388元</t>
  </si>
  <si>
    <t>何玉鲜</t>
  </si>
  <si>
    <t>26羽</t>
  </si>
  <si>
    <t>罗锦华</t>
  </si>
  <si>
    <t>新村</t>
  </si>
  <si>
    <t>第三批已获852</t>
  </si>
  <si>
    <t>大地村</t>
  </si>
  <si>
    <t>赖家厂屯</t>
  </si>
  <si>
    <t>黎汝云</t>
  </si>
  <si>
    <t>大地村赖家厂屯</t>
  </si>
  <si>
    <t>第四批已获得1280元</t>
  </si>
  <si>
    <t>八架车屯</t>
  </si>
  <si>
    <t>郑良海</t>
  </si>
  <si>
    <t>八架车</t>
  </si>
  <si>
    <t>第四批已获得2352元</t>
  </si>
  <si>
    <t>龙村屯</t>
  </si>
  <si>
    <t>龙世才</t>
  </si>
  <si>
    <t>大地村龙村屯</t>
  </si>
  <si>
    <t>龙世宣</t>
  </si>
  <si>
    <t>下大地屯</t>
  </si>
  <si>
    <t>韦世安</t>
  </si>
  <si>
    <t>大洞</t>
  </si>
  <si>
    <t>第四批已获得520元</t>
  </si>
  <si>
    <t>黄桂云</t>
  </si>
  <si>
    <t>龙村</t>
  </si>
  <si>
    <t>韦学毓</t>
  </si>
  <si>
    <t>5.3亩</t>
  </si>
  <si>
    <t>赖信存</t>
  </si>
  <si>
    <t>赖家厂</t>
  </si>
  <si>
    <t>第四批已获得1120元</t>
  </si>
  <si>
    <t>50羽</t>
  </si>
  <si>
    <t>郑良召</t>
  </si>
  <si>
    <t>第四批已获得960元</t>
  </si>
  <si>
    <t>郑良东</t>
  </si>
  <si>
    <t>第四批已获得960元，第六批已获得512元</t>
  </si>
  <si>
    <t>龙治和</t>
  </si>
  <si>
    <t>蚂蟥洲路边</t>
  </si>
  <si>
    <t>赖仁贵</t>
  </si>
  <si>
    <t>郑良贤</t>
  </si>
  <si>
    <t>第一批已获得480元，第四批已获得3000元，第六批已获得800元，</t>
  </si>
  <si>
    <t>郑良邦</t>
  </si>
  <si>
    <t>第六批已获480元</t>
  </si>
  <si>
    <t>罗秀玉</t>
  </si>
  <si>
    <t>第一批已获240元</t>
  </si>
  <si>
    <t>白有福</t>
  </si>
  <si>
    <t>下大地</t>
  </si>
  <si>
    <t>龙秀鸾</t>
  </si>
  <si>
    <t>第四批已获得1216元</t>
  </si>
  <si>
    <t>钱袋厂屯</t>
  </si>
  <si>
    <t>黄文英</t>
  </si>
  <si>
    <t>第四批已获得512元</t>
  </si>
  <si>
    <t>韦世木</t>
  </si>
  <si>
    <t>第三批已获得1980元，第六批已获得360元</t>
  </si>
  <si>
    <t>韦步法</t>
  </si>
  <si>
    <t>白如仙</t>
  </si>
  <si>
    <t>第六批已获得4320元</t>
  </si>
  <si>
    <t>覃庆华</t>
  </si>
  <si>
    <t>第四批已获得480元</t>
  </si>
  <si>
    <t>熊顺超</t>
  </si>
  <si>
    <t>第二批已获得576元，第四批已获得3200元</t>
  </si>
  <si>
    <r>
      <rPr>
        <sz val="12"/>
        <color theme="1"/>
        <rFont val="宋体"/>
        <charset val="134"/>
      </rPr>
      <t>蚂</t>
    </r>
    <r>
      <rPr>
        <sz val="12"/>
        <color rgb="FFFF0000"/>
        <rFont val="宋体"/>
        <charset val="134"/>
      </rPr>
      <t>蝗</t>
    </r>
    <r>
      <rPr>
        <sz val="12"/>
        <color theme="1"/>
        <rFont val="宋体"/>
        <charset val="134"/>
      </rPr>
      <t>洲屯</t>
    </r>
  </si>
  <si>
    <t>张法革</t>
  </si>
  <si>
    <t>蚂蟥洲</t>
  </si>
  <si>
    <t>郑良明</t>
  </si>
  <si>
    <t>3.42亩</t>
  </si>
  <si>
    <t>第五批已获的1430.4元</t>
  </si>
  <si>
    <t>蚂蝗洲屯</t>
  </si>
  <si>
    <t>张传昭</t>
  </si>
  <si>
    <t>第四批已获得400元</t>
  </si>
  <si>
    <t>张法松</t>
  </si>
  <si>
    <t>第五批已获得160元</t>
  </si>
  <si>
    <t>冯治国</t>
  </si>
  <si>
    <t>钱袋厂</t>
  </si>
  <si>
    <t>第四批已获得1376元，第6批已获得336元</t>
  </si>
  <si>
    <t>赖智木</t>
  </si>
  <si>
    <t>郑良记</t>
  </si>
  <si>
    <t>大地村八架车屯</t>
  </si>
  <si>
    <t>第四批已获得1880元</t>
  </si>
  <si>
    <t>马岭社区</t>
  </si>
  <si>
    <t>大堆脚屯</t>
  </si>
  <si>
    <t>黄启芳</t>
  </si>
  <si>
    <t>大堆脚</t>
  </si>
  <si>
    <t>第四批已获得324元</t>
  </si>
  <si>
    <t>新厂屯</t>
  </si>
  <si>
    <t>黄强国</t>
  </si>
  <si>
    <t>梁艳芳</t>
  </si>
  <si>
    <t>第二批已获得384</t>
  </si>
  <si>
    <t>德安村</t>
  </si>
  <si>
    <t>佛子屯</t>
  </si>
  <si>
    <t>梁蒙有</t>
  </si>
  <si>
    <t>根茎薯芋类-马蹄-莲藕</t>
  </si>
  <si>
    <t>花篢村马头屯</t>
  </si>
  <si>
    <t>9亩</t>
  </si>
  <si>
    <t>沙子岭屯</t>
  </si>
  <si>
    <t>陈祖松</t>
  </si>
  <si>
    <t>花卉苗木-红继木、毛杜鹃、金叶女贞</t>
  </si>
  <si>
    <t>老毛洞屯</t>
  </si>
  <si>
    <t>周天有</t>
  </si>
  <si>
    <t>毛洞屯</t>
  </si>
  <si>
    <t>3.8亩</t>
  </si>
  <si>
    <t>黄文学</t>
  </si>
  <si>
    <t>沙子岭</t>
  </si>
  <si>
    <t>第六批已获1008</t>
  </si>
  <si>
    <t>陈忠玉</t>
  </si>
  <si>
    <t>花卉苗木-红檵木</t>
  </si>
  <si>
    <t>长安村</t>
  </si>
  <si>
    <t>三月屯</t>
  </si>
  <si>
    <t>罗庆昌</t>
  </si>
  <si>
    <t>第五批已获1960元，第六批已获400元</t>
  </si>
  <si>
    <t>交椅屯</t>
  </si>
  <si>
    <t>罗气康</t>
  </si>
  <si>
    <t>长安村交椅屯</t>
  </si>
  <si>
    <t>第一批已获得720元，第三批已获得480元，第五批已获750，第六批已获540元</t>
  </si>
  <si>
    <t>罗瑞前</t>
  </si>
  <si>
    <t>第三批已获1096，第六批已获843.2元</t>
  </si>
  <si>
    <t>罗气初</t>
  </si>
  <si>
    <t>新华屯</t>
  </si>
  <si>
    <t>覃莲姣</t>
  </si>
  <si>
    <t>文华村</t>
  </si>
  <si>
    <t>油麻屯</t>
  </si>
  <si>
    <t>谭本国</t>
  </si>
  <si>
    <t>油麻</t>
  </si>
  <si>
    <t>谭正强</t>
  </si>
  <si>
    <t>葛洞屯</t>
  </si>
  <si>
    <t>王秉周</t>
  </si>
  <si>
    <t>葛洞</t>
  </si>
  <si>
    <t>20只</t>
  </si>
  <si>
    <t>王学东</t>
  </si>
  <si>
    <t>文华村葛洞屯</t>
  </si>
  <si>
    <t>第一批已获1152元，第五批已获的600元</t>
  </si>
  <si>
    <t>新冲屯</t>
  </si>
  <si>
    <t>王学昌</t>
  </si>
  <si>
    <t>420羽</t>
  </si>
  <si>
    <t>克新村</t>
  </si>
  <si>
    <t>大冲口屯</t>
  </si>
  <si>
    <t>郑小勤</t>
  </si>
  <si>
    <t>大冲口</t>
  </si>
  <si>
    <t>黄小龙</t>
  </si>
  <si>
    <t>第四批已获得800元</t>
  </si>
  <si>
    <t>福德村</t>
  </si>
  <si>
    <t>余家岭屯</t>
  </si>
  <si>
    <t>余志存</t>
  </si>
  <si>
    <t>花卉苗木-纸壳、香橙</t>
  </si>
  <si>
    <t>蚂蟥洲、双江</t>
  </si>
  <si>
    <t>余财健</t>
  </si>
  <si>
    <t>花卉苗木-女贞、红继木</t>
  </si>
  <si>
    <t>余家岭</t>
  </si>
  <si>
    <t>五更地屯</t>
  </si>
  <si>
    <t>陈继玲</t>
  </si>
  <si>
    <t>五更地</t>
  </si>
  <si>
    <t>2.34亩</t>
  </si>
  <si>
    <t>韦素凤</t>
  </si>
  <si>
    <t>第四批已获640元，第六批已获480元</t>
  </si>
  <si>
    <t>吕永春</t>
  </si>
  <si>
    <t>叶菜类-小白菜</t>
  </si>
  <si>
    <t>第一批已获得1120元，第六批已获480元</t>
  </si>
  <si>
    <t>广安村</t>
  </si>
  <si>
    <t>大绿水屯</t>
  </si>
  <si>
    <t>王炳法</t>
  </si>
  <si>
    <t>广安大绿水黎村背、石龙头、油榨、冲田</t>
  </si>
  <si>
    <t>何昭会</t>
  </si>
  <si>
    <t>大绿水大沟边、高角</t>
  </si>
  <si>
    <t>何平柳</t>
  </si>
  <si>
    <t>大绿水、双江镇秧家洞屯</t>
  </si>
  <si>
    <t>第六批已获1680元</t>
  </si>
  <si>
    <t>何守春</t>
  </si>
  <si>
    <t>马岭镇凤凰村三篢屯</t>
  </si>
  <si>
    <t>第六批已获420元</t>
  </si>
  <si>
    <t>桥头屯</t>
  </si>
  <si>
    <t>何承湘</t>
  </si>
  <si>
    <t>广安桥头桥凤桥、果香、百柳州</t>
  </si>
  <si>
    <t>4.71亩</t>
  </si>
  <si>
    <t>第五批已获616元</t>
  </si>
  <si>
    <t>广安桥头满道坪、谷坪边</t>
  </si>
  <si>
    <t>1.76亩</t>
  </si>
  <si>
    <t>龙牙屯</t>
  </si>
  <si>
    <t>叶昌存</t>
  </si>
  <si>
    <t>龙牙</t>
  </si>
  <si>
    <t>第四批已获900元</t>
  </si>
  <si>
    <t>余福斌</t>
  </si>
  <si>
    <t>第三批已获1800元</t>
  </si>
  <si>
    <t>何桥文</t>
  </si>
  <si>
    <t>第五批已获800元</t>
  </si>
  <si>
    <r>
      <rPr>
        <sz val="12"/>
        <rFont val="宋体"/>
        <charset val="134"/>
      </rPr>
      <t>新黎</t>
    </r>
    <r>
      <rPr>
        <sz val="12"/>
        <color rgb="FFFF0000"/>
        <rFont val="宋体"/>
        <charset val="134"/>
      </rPr>
      <t>屯</t>
    </r>
  </si>
  <si>
    <t>黄炳国</t>
  </si>
  <si>
    <t>新黎村</t>
  </si>
  <si>
    <t>第四批已获480元</t>
  </si>
  <si>
    <t>中绿水屯</t>
  </si>
  <si>
    <t>李庆喜</t>
  </si>
  <si>
    <t>花卉苗木-枳壳苗</t>
  </si>
  <si>
    <t>中绿水</t>
  </si>
  <si>
    <t>黄如清</t>
  </si>
  <si>
    <t>4.3亩</t>
  </si>
  <si>
    <t>0.82亩</t>
  </si>
  <si>
    <t>同善村</t>
  </si>
  <si>
    <t>敢笔屯</t>
  </si>
  <si>
    <t>韦先尧</t>
  </si>
  <si>
    <t>第二批已获得720，第四批已获得840</t>
  </si>
  <si>
    <t>木岩屯</t>
  </si>
  <si>
    <t>韦石生</t>
  </si>
  <si>
    <t>王雪英</t>
  </si>
  <si>
    <t>第三批已获的1080，第四批已获得810</t>
  </si>
  <si>
    <t>韦强邦</t>
  </si>
  <si>
    <t>第四批已获得400</t>
  </si>
  <si>
    <t>韦安友</t>
  </si>
  <si>
    <t>小木岩</t>
  </si>
  <si>
    <t>韦成志</t>
  </si>
  <si>
    <t>木岩屯门口洞</t>
  </si>
  <si>
    <t>韦成相</t>
  </si>
  <si>
    <t>古雷</t>
  </si>
  <si>
    <t>2.87亩</t>
  </si>
  <si>
    <t>第五批已获2872，第六批已获得720</t>
  </si>
  <si>
    <t>河包州</t>
  </si>
  <si>
    <t>1.18亩</t>
  </si>
  <si>
    <t>洞田村</t>
  </si>
  <si>
    <t>糖榨屯</t>
  </si>
  <si>
    <t>林石林</t>
  </si>
  <si>
    <t>郑忠强</t>
  </si>
  <si>
    <t>富利寨屯</t>
  </si>
  <si>
    <t>李卓才</t>
  </si>
  <si>
    <t>第三批已获得1352，第五批已获得960，第六批已获得2560</t>
  </si>
  <si>
    <t>沈泽华</t>
  </si>
  <si>
    <t>洞田屯</t>
  </si>
  <si>
    <t>潘兰辉</t>
  </si>
  <si>
    <t>第六批已获得432</t>
  </si>
  <si>
    <t>地狮村</t>
  </si>
  <si>
    <t>地狮屯</t>
  </si>
  <si>
    <t>黄凤芝</t>
  </si>
  <si>
    <t>西甜瓜-西瓜</t>
  </si>
  <si>
    <t>黄福忠</t>
  </si>
  <si>
    <t>第四批已获400元，第五批已获得800元</t>
  </si>
  <si>
    <t>黄忠义</t>
  </si>
  <si>
    <t>第一批已获得1440元</t>
  </si>
  <si>
    <t>大长洞屯</t>
  </si>
  <si>
    <t>李海英</t>
  </si>
  <si>
    <t>9</t>
  </si>
  <si>
    <t>第二批已获1800元，第五批已获得1080元</t>
  </si>
  <si>
    <t>小长洞屯</t>
  </si>
  <si>
    <t>梁发珍</t>
  </si>
  <si>
    <t>小塘岭屯</t>
  </si>
  <si>
    <t>龙继年</t>
  </si>
  <si>
    <t>笋-芦笋</t>
  </si>
  <si>
    <t>龙泽历</t>
  </si>
  <si>
    <t>谭本义</t>
  </si>
  <si>
    <t>第二批已获960元，第四批已获得1440元</t>
  </si>
  <si>
    <t>谭本字</t>
  </si>
  <si>
    <t>第一批已获得960元</t>
  </si>
  <si>
    <t>谭维杰</t>
  </si>
  <si>
    <t>第二批已获得240元</t>
  </si>
  <si>
    <t>谭长琼</t>
  </si>
  <si>
    <t>蒲芦瑶族乡</t>
  </si>
  <si>
    <t>古立村</t>
  </si>
  <si>
    <t>下木代屯</t>
  </si>
  <si>
    <t>肖桂娥</t>
  </si>
  <si>
    <t>古立村下木代</t>
  </si>
  <si>
    <t>黎村村</t>
  </si>
  <si>
    <t>王村屯</t>
  </si>
  <si>
    <t>韦树敏</t>
  </si>
  <si>
    <t>百香果</t>
  </si>
  <si>
    <t>油榨头屯</t>
  </si>
  <si>
    <t>黎平</t>
  </si>
  <si>
    <t>下黎村屯</t>
  </si>
  <si>
    <t>田头屯</t>
  </si>
  <si>
    <t>黎科文</t>
  </si>
  <si>
    <t>福文村</t>
  </si>
  <si>
    <t>龙窝屯</t>
  </si>
  <si>
    <t>林少雄</t>
  </si>
  <si>
    <t>龙窝</t>
  </si>
  <si>
    <t>甜糯玉米2.5亩</t>
  </si>
  <si>
    <t>六坳屯</t>
  </si>
  <si>
    <t>罗祥玉</t>
  </si>
  <si>
    <t>六坳</t>
  </si>
  <si>
    <t>甜糯玉米3亩</t>
  </si>
  <si>
    <t>黄进波</t>
  </si>
  <si>
    <t>豆类-荷兰豆</t>
  </si>
  <si>
    <t>百香果1.2亩</t>
  </si>
  <si>
    <t>六步冲屯</t>
  </si>
  <si>
    <t>冯先华</t>
  </si>
  <si>
    <t>六步冲</t>
  </si>
  <si>
    <t>小西道屯</t>
  </si>
  <si>
    <t>莫如武</t>
  </si>
  <si>
    <t>小西道</t>
  </si>
  <si>
    <t>根茎薯芋类-木薯2亩</t>
  </si>
  <si>
    <t>蒲芦社区</t>
  </si>
  <si>
    <t>羊厄屯</t>
  </si>
  <si>
    <t>孟书儒</t>
  </si>
  <si>
    <t>莫维明</t>
  </si>
  <si>
    <t>桥乐村</t>
  </si>
  <si>
    <t>三色屯</t>
  </si>
  <si>
    <t>陆克喜</t>
  </si>
  <si>
    <t>陆祥顺</t>
  </si>
  <si>
    <t>甲板村</t>
  </si>
  <si>
    <t>弓背冲屯</t>
  </si>
  <si>
    <t>刘克会</t>
  </si>
  <si>
    <t>上甲板</t>
  </si>
  <si>
    <t>生猪</t>
  </si>
  <si>
    <t>上甲板屯</t>
  </si>
  <si>
    <t>莫素芳</t>
  </si>
  <si>
    <t>花生大豆—黄豆</t>
  </si>
  <si>
    <t>林桂冲</t>
  </si>
  <si>
    <t>甜糯玉米、生猪2240</t>
  </si>
  <si>
    <t>矮岭新村屯</t>
  </si>
  <si>
    <t>冯成明</t>
  </si>
  <si>
    <t>门口田</t>
  </si>
  <si>
    <t>黄元亮</t>
  </si>
  <si>
    <t>红冲口田</t>
  </si>
  <si>
    <t>黄元金</t>
  </si>
  <si>
    <t>冯春广</t>
  </si>
  <si>
    <t>徐财明</t>
  </si>
  <si>
    <t>赵成苍</t>
  </si>
  <si>
    <t>学校边</t>
  </si>
  <si>
    <t>三定屯</t>
  </si>
  <si>
    <t>赵成飞</t>
  </si>
  <si>
    <t>棉花冲</t>
  </si>
  <si>
    <t>刘克增</t>
  </si>
  <si>
    <t>万福村</t>
  </si>
  <si>
    <t>孟家屯</t>
  </si>
  <si>
    <t>孟耀华</t>
  </si>
  <si>
    <t>根茎薯芋类（木薯）</t>
  </si>
  <si>
    <t>塘村屯</t>
  </si>
  <si>
    <t>赵桂才</t>
  </si>
  <si>
    <t>赵成亮</t>
  </si>
  <si>
    <t>周田屯</t>
  </si>
  <si>
    <t>曾庆刚</t>
  </si>
  <si>
    <t>黄泥路屯</t>
  </si>
  <si>
    <t>庞付英</t>
  </si>
  <si>
    <t>赵金生</t>
  </si>
  <si>
    <t>黄金飞</t>
  </si>
  <si>
    <t>冯春能</t>
  </si>
  <si>
    <t>黄秀芳</t>
  </si>
  <si>
    <t>庞付现</t>
  </si>
  <si>
    <t>赵有福</t>
  </si>
  <si>
    <t>赵有针</t>
  </si>
  <si>
    <t>赵有才</t>
  </si>
  <si>
    <t>黄金富</t>
  </si>
  <si>
    <t>双江镇</t>
  </si>
  <si>
    <t>江埠村</t>
  </si>
  <si>
    <t>天井屯</t>
  </si>
  <si>
    <t>江福秀</t>
  </si>
  <si>
    <t>孙义荣</t>
  </si>
  <si>
    <t>豆类--豆角</t>
  </si>
  <si>
    <t>何彰石</t>
  </si>
  <si>
    <t>何彰学</t>
  </si>
  <si>
    <t>鹅</t>
  </si>
  <si>
    <t>广福屯</t>
  </si>
  <si>
    <t>林正财</t>
  </si>
  <si>
    <t>邱亿万</t>
  </si>
  <si>
    <t>何兴</t>
  </si>
  <si>
    <t>孙远科</t>
  </si>
  <si>
    <t>江埠屯</t>
  </si>
  <si>
    <t>韦现仕</t>
  </si>
  <si>
    <t>太和村</t>
  </si>
  <si>
    <t>清水塘屯</t>
  </si>
  <si>
    <t>罗文贵</t>
  </si>
  <si>
    <t>覃发玉</t>
  </si>
  <si>
    <t>大六相屯</t>
  </si>
  <si>
    <t>韦亚相</t>
  </si>
  <si>
    <t>韦文瑞</t>
  </si>
  <si>
    <t>韦有林</t>
  </si>
  <si>
    <t>韦运秋</t>
  </si>
  <si>
    <t>韦运极</t>
  </si>
  <si>
    <t>韦绍凤</t>
  </si>
  <si>
    <t>永坪村</t>
  </si>
  <si>
    <t>大成村屯</t>
  </si>
  <si>
    <t>何连好</t>
  </si>
  <si>
    <t>何松仁</t>
  </si>
  <si>
    <t>小成村屯</t>
  </si>
  <si>
    <t>何新喜</t>
  </si>
  <si>
    <t>何世必</t>
  </si>
  <si>
    <t>小水寨屯</t>
  </si>
  <si>
    <t>李运福</t>
  </si>
  <si>
    <t>何运生</t>
  </si>
  <si>
    <t>李文林</t>
  </si>
  <si>
    <t>李贤明</t>
  </si>
  <si>
    <t>大水寨屯</t>
  </si>
  <si>
    <t>李启福</t>
  </si>
  <si>
    <t>双安村</t>
  </si>
  <si>
    <t>黄腊厂屯</t>
  </si>
  <si>
    <t>何树云</t>
  </si>
  <si>
    <t>黄腊厂</t>
  </si>
  <si>
    <t>苏平英</t>
  </si>
  <si>
    <t>何忠丙</t>
  </si>
  <si>
    <t>上北口屯</t>
  </si>
  <si>
    <t>张法富</t>
  </si>
  <si>
    <t>上北口</t>
  </si>
  <si>
    <t>黄来昭</t>
  </si>
  <si>
    <t>高枧屯</t>
  </si>
  <si>
    <t>黄会之</t>
  </si>
  <si>
    <t>高枧</t>
  </si>
  <si>
    <t>黄伦之</t>
  </si>
  <si>
    <t>黄体樟</t>
  </si>
  <si>
    <t>黄凤莲</t>
  </si>
  <si>
    <t>蒋花云</t>
  </si>
  <si>
    <t>黄军之</t>
  </si>
  <si>
    <t>黄体庆</t>
  </si>
  <si>
    <t>黄泉芝</t>
  </si>
  <si>
    <t>黄佐芝</t>
  </si>
  <si>
    <t>钟声茂</t>
  </si>
  <si>
    <t>黄家金</t>
  </si>
  <si>
    <t>黄林之</t>
  </si>
  <si>
    <t>黄体勋</t>
  </si>
  <si>
    <t>钟声创</t>
  </si>
  <si>
    <t>钟征云</t>
  </si>
  <si>
    <t>钟家洪</t>
  </si>
  <si>
    <t>钟家定</t>
  </si>
  <si>
    <t>钟家献</t>
  </si>
  <si>
    <t>钟征模</t>
  </si>
  <si>
    <t>钟家碧</t>
  </si>
  <si>
    <t>罗兰坤</t>
  </si>
  <si>
    <t>钟声远</t>
  </si>
  <si>
    <t>钟家扩</t>
  </si>
  <si>
    <t>黄体乐</t>
  </si>
  <si>
    <t>黄福善</t>
  </si>
  <si>
    <t>黄家忠</t>
  </si>
  <si>
    <t>同福村</t>
  </si>
  <si>
    <t>箭猪岩屯</t>
  </si>
  <si>
    <t>赖永芝</t>
  </si>
  <si>
    <t>箭猪岩</t>
  </si>
  <si>
    <t>山岔屯</t>
  </si>
  <si>
    <t>徐海裕</t>
  </si>
  <si>
    <t>山岔</t>
  </si>
  <si>
    <t>上古门屯</t>
  </si>
  <si>
    <t>莫承均</t>
  </si>
  <si>
    <t>上古门</t>
  </si>
  <si>
    <t>下古门屯</t>
  </si>
  <si>
    <t>董绍义</t>
  </si>
  <si>
    <t>下古门</t>
  </si>
  <si>
    <t>鱼塘冲屯</t>
  </si>
  <si>
    <t>古行义</t>
  </si>
  <si>
    <t>鱼塘冲</t>
  </si>
  <si>
    <t>莫德文</t>
  </si>
  <si>
    <t>谭增发</t>
  </si>
  <si>
    <t>温安世</t>
  </si>
  <si>
    <t>五龙岭屯</t>
  </si>
  <si>
    <t>吴祯贤</t>
  </si>
  <si>
    <t>五龙岭</t>
  </si>
  <si>
    <t>张舒发</t>
  </si>
  <si>
    <t>陈维茂</t>
  </si>
  <si>
    <t>其他水果-八月瓜</t>
  </si>
  <si>
    <t>李继顺</t>
  </si>
  <si>
    <t>李宗安</t>
  </si>
  <si>
    <t>梁昌财</t>
  </si>
  <si>
    <t>梁亨粹</t>
  </si>
  <si>
    <t>梁昌学</t>
  </si>
  <si>
    <t>兔</t>
  </si>
  <si>
    <t>梁花宁</t>
  </si>
  <si>
    <t>温德义</t>
  </si>
  <si>
    <t>周大猛</t>
  </si>
  <si>
    <t>刘达文</t>
  </si>
  <si>
    <t>刘玉发</t>
  </si>
  <si>
    <t>万芳灿</t>
  </si>
  <si>
    <t>广渡屯</t>
  </si>
  <si>
    <t>李祖才</t>
  </si>
  <si>
    <t>广渡</t>
  </si>
  <si>
    <t>李祖均</t>
  </si>
  <si>
    <t>莫世飞</t>
  </si>
  <si>
    <t>陈道华</t>
  </si>
  <si>
    <t>龙坪村</t>
  </si>
  <si>
    <t>鱼塘屯</t>
  </si>
  <si>
    <t>宋玉华</t>
  </si>
  <si>
    <t>鱼塘</t>
  </si>
  <si>
    <t>冲口屯</t>
  </si>
  <si>
    <t>张燕梅</t>
  </si>
  <si>
    <t>冲口</t>
  </si>
  <si>
    <t>张世超</t>
  </si>
  <si>
    <t>张开兴</t>
  </si>
  <si>
    <t>朝阳屯</t>
  </si>
  <si>
    <t>张声元</t>
  </si>
  <si>
    <t>朝阳</t>
  </si>
  <si>
    <t>马岗屯</t>
  </si>
  <si>
    <t>陈利清</t>
  </si>
  <si>
    <t>马岗</t>
  </si>
  <si>
    <t>陈有良</t>
  </si>
  <si>
    <t>妙光岭屯</t>
  </si>
  <si>
    <t>陈升学</t>
  </si>
  <si>
    <t>妙光岭</t>
  </si>
  <si>
    <t>官相村</t>
  </si>
  <si>
    <t>秦家峡屯</t>
  </si>
  <si>
    <t>计昌球</t>
  </si>
  <si>
    <t>秦家峡</t>
  </si>
  <si>
    <t>韦其兴</t>
  </si>
  <si>
    <t>计平贵</t>
  </si>
  <si>
    <t>横岭屯</t>
  </si>
  <si>
    <t>卓信居</t>
  </si>
  <si>
    <t>横岭</t>
  </si>
  <si>
    <t>莫引秀</t>
  </si>
  <si>
    <t>莫国才</t>
  </si>
  <si>
    <t>古西屯</t>
  </si>
  <si>
    <t>莫明旺</t>
  </si>
  <si>
    <t>古西</t>
  </si>
  <si>
    <t>谢韦礼</t>
  </si>
  <si>
    <t>官相屯</t>
  </si>
  <si>
    <t>韦安兴</t>
  </si>
  <si>
    <t>官相</t>
  </si>
  <si>
    <t>老鸦厂屯</t>
  </si>
  <si>
    <t>周华英</t>
  </si>
  <si>
    <t>老鸦厂</t>
  </si>
  <si>
    <t>永福村</t>
  </si>
  <si>
    <t>鱼尾屯</t>
  </si>
  <si>
    <t>李永福</t>
  </si>
  <si>
    <t>食用菌-香菇</t>
  </si>
  <si>
    <t>鱼尾</t>
  </si>
  <si>
    <t>大妙屯</t>
  </si>
  <si>
    <t>韦立军</t>
  </si>
  <si>
    <t>大妙</t>
  </si>
  <si>
    <t>韦圣武</t>
  </si>
  <si>
    <t>六宅屯</t>
  </si>
  <si>
    <t>林国相</t>
  </si>
  <si>
    <t>六宅</t>
  </si>
  <si>
    <t>林同有</t>
  </si>
  <si>
    <t>柑橘类-金桔</t>
  </si>
  <si>
    <t>古崩屯</t>
  </si>
  <si>
    <t>唐太安</t>
  </si>
  <si>
    <t>龙坪马岗</t>
  </si>
  <si>
    <t>张文书</t>
  </si>
  <si>
    <t>勤勒屯</t>
  </si>
  <si>
    <t>李安文</t>
  </si>
  <si>
    <t>勤勒</t>
  </si>
  <si>
    <t>上洲屯</t>
  </si>
  <si>
    <t>李文龙</t>
  </si>
  <si>
    <t>上洲</t>
  </si>
  <si>
    <t>两江社区</t>
  </si>
  <si>
    <t>榕树屯</t>
  </si>
  <si>
    <t>韦陈龙</t>
  </si>
  <si>
    <t>上龙岭屯</t>
  </si>
  <si>
    <t>莫全富</t>
  </si>
  <si>
    <t>上龙岭</t>
  </si>
  <si>
    <t>莫家田</t>
  </si>
  <si>
    <t>下龙岭屯</t>
  </si>
  <si>
    <t>张秦书</t>
  </si>
  <si>
    <t>下龙岭</t>
  </si>
  <si>
    <t>黄尧宣</t>
  </si>
  <si>
    <t>两江街</t>
  </si>
  <si>
    <t>廖现明</t>
  </si>
  <si>
    <t>秧家洞屯</t>
  </si>
  <si>
    <t>何平桂</t>
  </si>
  <si>
    <t>秧家洞</t>
  </si>
  <si>
    <t>保安村</t>
  </si>
  <si>
    <t>龙塘屯</t>
  </si>
  <si>
    <t>莫中雄</t>
  </si>
  <si>
    <t>龙塘</t>
  </si>
  <si>
    <t>莫元安</t>
  </si>
  <si>
    <t>莫家军</t>
  </si>
  <si>
    <t>白花屯</t>
  </si>
  <si>
    <t>覃镇韬</t>
  </si>
  <si>
    <t>白花</t>
  </si>
  <si>
    <t>笔村屯</t>
  </si>
  <si>
    <t>屠耀予</t>
  </si>
  <si>
    <t>笔村</t>
  </si>
  <si>
    <t>屠屋松</t>
  </si>
  <si>
    <t>户斗屯</t>
  </si>
  <si>
    <t>韦胜芝</t>
  </si>
  <si>
    <t>户斗</t>
  </si>
  <si>
    <t>妙花屯</t>
  </si>
  <si>
    <t>韦乃全</t>
  </si>
  <si>
    <t>妙花</t>
  </si>
  <si>
    <t>莫云珠</t>
  </si>
  <si>
    <t>韦乃玉</t>
  </si>
  <si>
    <t>莫云川</t>
  </si>
  <si>
    <t>莫元伦</t>
  </si>
  <si>
    <t>莫中坤</t>
  </si>
  <si>
    <t>韦胜安</t>
  </si>
  <si>
    <t>1024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</si>
</sst>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33">
    <font>
      <sz val="11"/>
      <color theme="1"/>
      <name val="宋体"/>
      <charset val="134"/>
      <scheme val="minor"/>
    </font>
    <font>
      <sz val="18"/>
      <color rgb="FF000000"/>
      <name val="黑体"/>
      <charset val="134"/>
    </font>
    <font>
      <sz val="10"/>
      <color theme="1"/>
      <name val="宋体"/>
      <charset val="134"/>
      <scheme val="minor"/>
    </font>
    <font>
      <b/>
      <sz val="22"/>
      <color rgb="FF000000"/>
      <name val="宋体"/>
      <charset val="134"/>
    </font>
    <font>
      <sz val="15"/>
      <color rgb="FF000000"/>
      <name val="宋体"/>
      <charset val="134"/>
    </font>
    <font>
      <sz val="10"/>
      <color rgb="FF000000"/>
      <name val="宋体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sz val="12"/>
      <color rgb="FFFF0000"/>
      <name val="宋体"/>
      <charset val="134"/>
    </font>
    <font>
      <sz val="10"/>
      <color theme="1"/>
      <name val="宋体"/>
      <charset val="134"/>
    </font>
    <font>
      <sz val="12"/>
      <color rgb="FF000000"/>
      <name val="宋体"/>
      <charset val="134"/>
    </font>
    <font>
      <sz val="12"/>
      <color indexed="8"/>
      <name val="宋体"/>
      <charset val="134"/>
    </font>
    <font>
      <b/>
      <sz val="12"/>
      <color rgb="FFFF0000"/>
      <name val="宋体"/>
      <charset val="134"/>
    </font>
    <font>
      <b/>
      <sz val="12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5" fillId="5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9" borderId="9" applyNumberFormat="0" applyFont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6" fillId="13" borderId="12" applyNumberFormat="0" applyAlignment="0" applyProtection="0">
      <alignment vertical="center"/>
    </xf>
    <xf numFmtId="0" fontId="27" fillId="13" borderId="8" applyNumberFormat="0" applyAlignment="0" applyProtection="0">
      <alignment vertical="center"/>
    </xf>
    <xf numFmtId="0" fontId="28" fillId="14" borderId="13" applyNumberFormat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</cellStyleXfs>
  <cellXfs count="91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49" fontId="0" fillId="0" borderId="0" xfId="0" applyNumberFormat="1">
      <alignment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0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right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 wrapText="1"/>
    </xf>
    <xf numFmtId="49" fontId="0" fillId="0" borderId="0" xfId="0" applyNumberFormat="1" applyFont="1" applyFill="1" applyAlignment="1">
      <alignment vertical="center" wrapText="1"/>
    </xf>
    <xf numFmtId="49" fontId="0" fillId="0" borderId="0" xfId="0" applyNumberFormat="1" applyFont="1" applyFill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49" fontId="3" fillId="0" borderId="0" xfId="0" applyNumberFormat="1" applyFont="1" applyFill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right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49" fontId="6" fillId="0" borderId="3" xfId="0" applyNumberFormat="1" applyFont="1" applyBorder="1" applyAlignment="1">
      <alignment horizontal="center" vertical="center" wrapText="1"/>
    </xf>
    <xf numFmtId="0" fontId="6" fillId="0" borderId="3" xfId="0" applyNumberFormat="1" applyFont="1" applyBorder="1" applyAlignment="1">
      <alignment horizontal="center" vertical="center" wrapText="1"/>
    </xf>
    <xf numFmtId="49" fontId="8" fillId="2" borderId="3" xfId="0" applyNumberFormat="1" applyFont="1" applyFill="1" applyBorder="1" applyAlignment="1">
      <alignment horizontal="center" vertical="center" wrapText="1"/>
    </xf>
    <xf numFmtId="49" fontId="6" fillId="2" borderId="3" xfId="0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49" fontId="6" fillId="2" borderId="3" xfId="0" applyNumberFormat="1" applyFont="1" applyFill="1" applyBorder="1" applyAlignment="1">
      <alignment horizontal="center" vertical="center"/>
    </xf>
    <xf numFmtId="49" fontId="6" fillId="0" borderId="3" xfId="0" applyNumberFormat="1" applyFont="1" applyFill="1" applyBorder="1" applyAlignment="1">
      <alignment horizontal="center" vertical="center"/>
    </xf>
    <xf numFmtId="49" fontId="6" fillId="0" borderId="3" xfId="0" applyNumberFormat="1" applyFont="1" applyBorder="1" applyAlignment="1">
      <alignment horizontal="center" vertical="center"/>
    </xf>
    <xf numFmtId="49" fontId="6" fillId="0" borderId="3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49" fontId="7" fillId="0" borderId="3" xfId="0" applyNumberFormat="1" applyFont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/>
    </xf>
    <xf numFmtId="0" fontId="7" fillId="0" borderId="3" xfId="0" applyNumberFormat="1" applyFont="1" applyFill="1" applyBorder="1" applyAlignment="1">
      <alignment horizontal="center" vertical="center" wrapText="1"/>
    </xf>
    <xf numFmtId="177" fontId="7" fillId="0" borderId="3" xfId="0" applyNumberFormat="1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2" borderId="3" xfId="0" applyFont="1" applyFill="1" applyBorder="1" applyAlignment="1" applyProtection="1">
      <alignment horizontal="center" vertical="center"/>
      <protection locked="0"/>
    </xf>
    <xf numFmtId="0" fontId="7" fillId="2" borderId="3" xfId="0" applyFont="1" applyFill="1" applyBorder="1" applyAlignment="1">
      <alignment horizontal="center" vertical="center"/>
    </xf>
    <xf numFmtId="3" fontId="11" fillId="0" borderId="3" xfId="0" applyNumberFormat="1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49" fontId="6" fillId="3" borderId="3" xfId="0" applyNumberFormat="1" applyFont="1" applyFill="1" applyBorder="1" applyAlignment="1">
      <alignment horizontal="center" vertical="center" wrapText="1"/>
    </xf>
    <xf numFmtId="49" fontId="7" fillId="3" borderId="3" xfId="0" applyNumberFormat="1" applyFont="1" applyFill="1" applyBorder="1" applyAlignment="1">
      <alignment horizontal="center" vertical="center" wrapText="1"/>
    </xf>
    <xf numFmtId="49" fontId="10" fillId="3" borderId="3" xfId="0" applyNumberFormat="1" applyFont="1" applyFill="1" applyBorder="1" applyAlignment="1">
      <alignment horizontal="center" vertical="center" wrapText="1"/>
    </xf>
    <xf numFmtId="49" fontId="10" fillId="0" borderId="3" xfId="0" applyNumberFormat="1" applyFont="1" applyFill="1" applyBorder="1" applyAlignment="1">
      <alignment horizontal="center" vertical="center" wrapText="1"/>
    </xf>
    <xf numFmtId="0" fontId="6" fillId="3" borderId="3" xfId="0" applyNumberFormat="1" applyFont="1" applyFill="1" applyBorder="1" applyAlignment="1">
      <alignment horizontal="center" vertical="center" wrapText="1"/>
    </xf>
    <xf numFmtId="49" fontId="8" fillId="0" borderId="3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 shrinkToFit="1"/>
    </xf>
    <xf numFmtId="0" fontId="7" fillId="0" borderId="3" xfId="0" applyNumberFormat="1" applyFont="1" applyBorder="1" applyAlignment="1">
      <alignment horizontal="center" vertical="center" wrapText="1"/>
    </xf>
    <xf numFmtId="49" fontId="7" fillId="2" borderId="3" xfId="0" applyNumberFormat="1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49" fontId="7" fillId="2" borderId="5" xfId="0" applyNumberFormat="1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49" fontId="8" fillId="0" borderId="3" xfId="0" applyNumberFormat="1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49" fontId="10" fillId="0" borderId="3" xfId="0" applyNumberFormat="1" applyFont="1" applyBorder="1" applyAlignment="1">
      <alignment horizontal="center" vertical="center" wrapText="1"/>
    </xf>
    <xf numFmtId="49" fontId="10" fillId="2" borderId="3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721"/>
  <sheetViews>
    <sheetView tabSelected="1" topLeftCell="A1501" workbookViewId="0">
      <selection activeCell="L1501" sqref="L$1:L$1048576"/>
    </sheetView>
  </sheetViews>
  <sheetFormatPr defaultColWidth="9" defaultRowHeight="13.5"/>
  <cols>
    <col min="1" max="1" width="6.125" style="2" customWidth="1"/>
    <col min="2" max="3" width="9.625" style="3" customWidth="1"/>
    <col min="4" max="4" width="10.25" style="4" customWidth="1"/>
    <col min="5" max="5" width="10" customWidth="1"/>
    <col min="6" max="6" width="16.875" customWidth="1"/>
    <col min="7" max="7" width="8.125" customWidth="1"/>
    <col min="8" max="8" width="19" style="2" customWidth="1"/>
    <col min="9" max="9" width="19.375" style="2" customWidth="1"/>
    <col min="10" max="10" width="9.75" style="5" customWidth="1"/>
    <col min="11" max="11" width="9.375"/>
    <col min="12" max="12" width="8.25" style="5" customWidth="1"/>
    <col min="13" max="13" width="23.625" customWidth="1"/>
    <col min="14" max="14" width="18.125" customWidth="1"/>
  </cols>
  <sheetData>
    <row r="1" ht="22.5" spans="1:14">
      <c r="A1" s="6" t="s">
        <v>0</v>
      </c>
      <c r="B1" s="6"/>
      <c r="C1" s="6"/>
      <c r="D1" s="7"/>
      <c r="E1" s="7"/>
      <c r="F1" s="8"/>
      <c r="G1" s="7"/>
      <c r="H1" s="9"/>
      <c r="I1" s="9"/>
      <c r="J1" s="22"/>
      <c r="K1" s="7"/>
      <c r="L1" s="23" t="s">
        <v>1</v>
      </c>
      <c r="M1" s="24"/>
      <c r="N1" s="7"/>
    </row>
    <row r="2" ht="27" spans="1:14">
      <c r="A2" s="10" t="s">
        <v>2</v>
      </c>
      <c r="B2" s="10"/>
      <c r="C2" s="10"/>
      <c r="D2" s="11"/>
      <c r="E2" s="10"/>
      <c r="F2" s="10"/>
      <c r="G2" s="10"/>
      <c r="H2" s="10"/>
      <c r="I2" s="10"/>
      <c r="J2" s="25"/>
      <c r="K2" s="10"/>
      <c r="L2" s="25"/>
      <c r="M2" s="10"/>
      <c r="N2" s="10"/>
    </row>
    <row r="3" ht="19.5" spans="1:14">
      <c r="A3" s="12" t="s">
        <v>3</v>
      </c>
      <c r="B3" s="12"/>
      <c r="C3" s="12"/>
      <c r="D3" s="13"/>
      <c r="E3" s="14"/>
      <c r="F3" s="15"/>
      <c r="G3" s="14"/>
      <c r="H3" s="12"/>
      <c r="I3" s="12"/>
      <c r="J3" s="26"/>
      <c r="K3" s="14"/>
      <c r="L3" s="27"/>
      <c r="M3" s="28"/>
      <c r="N3" s="14"/>
    </row>
    <row r="4" ht="28.5" spans="1:14">
      <c r="A4" s="16" t="s">
        <v>4</v>
      </c>
      <c r="B4" s="16" t="s">
        <v>5</v>
      </c>
      <c r="C4" s="16" t="s">
        <v>6</v>
      </c>
      <c r="D4" s="16" t="s">
        <v>7</v>
      </c>
      <c r="E4" s="16" t="s">
        <v>8</v>
      </c>
      <c r="F4" s="16" t="s">
        <v>9</v>
      </c>
      <c r="G4" s="16" t="s">
        <v>10</v>
      </c>
      <c r="H4" s="16" t="s">
        <v>11</v>
      </c>
      <c r="I4" s="16" t="s">
        <v>12</v>
      </c>
      <c r="J4" s="29" t="s">
        <v>13</v>
      </c>
      <c r="K4" s="16" t="s">
        <v>14</v>
      </c>
      <c r="L4" s="29" t="s">
        <v>15</v>
      </c>
      <c r="M4" s="16" t="s">
        <v>16</v>
      </c>
      <c r="N4" s="16" t="s">
        <v>17</v>
      </c>
    </row>
    <row r="5" ht="28" customHeight="1" spans="1:14">
      <c r="A5" s="17">
        <f>COUNTA($A$4:A4)</f>
        <v>1</v>
      </c>
      <c r="B5" s="17" t="s">
        <v>18</v>
      </c>
      <c r="C5" s="18" t="s">
        <v>19</v>
      </c>
      <c r="D5" s="18" t="s">
        <v>20</v>
      </c>
      <c r="E5" s="18" t="s">
        <v>21</v>
      </c>
      <c r="F5" s="18" t="s">
        <v>22</v>
      </c>
      <c r="G5" s="18">
        <v>2</v>
      </c>
      <c r="H5" s="18" t="s">
        <v>23</v>
      </c>
      <c r="I5" s="18" t="s">
        <v>20</v>
      </c>
      <c r="J5" s="18">
        <v>0.5</v>
      </c>
      <c r="K5" s="18">
        <f>J5*600*0.6</f>
        <v>180</v>
      </c>
      <c r="L5" s="18">
        <v>180</v>
      </c>
      <c r="M5" s="18" t="s">
        <v>24</v>
      </c>
      <c r="N5" s="18" t="s">
        <v>25</v>
      </c>
    </row>
    <row r="6" ht="25" customHeight="1" spans="1:14">
      <c r="A6" s="17">
        <f>COUNTA($A$4:A5)</f>
        <v>2</v>
      </c>
      <c r="B6" s="17" t="s">
        <v>18</v>
      </c>
      <c r="C6" s="18" t="s">
        <v>19</v>
      </c>
      <c r="D6" s="18" t="s">
        <v>20</v>
      </c>
      <c r="E6" s="18" t="s">
        <v>26</v>
      </c>
      <c r="F6" s="18" t="s">
        <v>27</v>
      </c>
      <c r="G6" s="18">
        <v>4</v>
      </c>
      <c r="H6" s="18" t="s">
        <v>28</v>
      </c>
      <c r="I6" s="18" t="s">
        <v>20</v>
      </c>
      <c r="J6" s="18">
        <v>1.3</v>
      </c>
      <c r="K6" s="18">
        <f>J6*800*0.8</f>
        <v>832</v>
      </c>
      <c r="L6" s="18">
        <v>1472</v>
      </c>
      <c r="M6" s="18"/>
      <c r="N6" s="18"/>
    </row>
    <row r="7" ht="25" customHeight="1" spans="1:14">
      <c r="A7" s="17"/>
      <c r="B7" s="17"/>
      <c r="C7" s="18"/>
      <c r="D7" s="18"/>
      <c r="E7" s="18"/>
      <c r="F7" s="18"/>
      <c r="G7" s="18"/>
      <c r="H7" s="18" t="s">
        <v>29</v>
      </c>
      <c r="I7" s="18"/>
      <c r="J7" s="18">
        <v>2</v>
      </c>
      <c r="K7" s="18">
        <f>J7*400*0.8</f>
        <v>640</v>
      </c>
      <c r="L7" s="18"/>
      <c r="M7" s="18"/>
      <c r="N7" s="18"/>
    </row>
    <row r="8" ht="25" customHeight="1" spans="1:14">
      <c r="A8" s="17">
        <f>COUNTA($A$4:A7)</f>
        <v>3</v>
      </c>
      <c r="B8" s="17" t="s">
        <v>18</v>
      </c>
      <c r="C8" s="18" t="s">
        <v>19</v>
      </c>
      <c r="D8" s="18" t="s">
        <v>30</v>
      </c>
      <c r="E8" s="18" t="s">
        <v>31</v>
      </c>
      <c r="F8" s="18" t="s">
        <v>22</v>
      </c>
      <c r="G8" s="18">
        <v>3</v>
      </c>
      <c r="H8" s="18" t="s">
        <v>23</v>
      </c>
      <c r="I8" s="18" t="s">
        <v>30</v>
      </c>
      <c r="J8" s="18">
        <v>2.5</v>
      </c>
      <c r="K8" s="18">
        <f>J8*600*0.6</f>
        <v>900</v>
      </c>
      <c r="L8" s="18">
        <v>900</v>
      </c>
      <c r="M8" s="18"/>
      <c r="N8" s="18"/>
    </row>
    <row r="9" ht="25" customHeight="1" spans="1:14">
      <c r="A9" s="17">
        <f>COUNTA($A$4:A8)</f>
        <v>4</v>
      </c>
      <c r="B9" s="17" t="s">
        <v>18</v>
      </c>
      <c r="C9" s="18" t="s">
        <v>19</v>
      </c>
      <c r="D9" s="18" t="s">
        <v>32</v>
      </c>
      <c r="E9" s="18" t="s">
        <v>33</v>
      </c>
      <c r="F9" s="18" t="s">
        <v>34</v>
      </c>
      <c r="G9" s="18">
        <v>3</v>
      </c>
      <c r="H9" s="18" t="s">
        <v>23</v>
      </c>
      <c r="I9" s="18" t="s">
        <v>32</v>
      </c>
      <c r="J9" s="18">
        <v>3</v>
      </c>
      <c r="K9" s="18">
        <f>J9*600*0.8</f>
        <v>1440</v>
      </c>
      <c r="L9" s="19">
        <v>1920</v>
      </c>
      <c r="M9" s="18" t="s">
        <v>35</v>
      </c>
      <c r="N9" s="18"/>
    </row>
    <row r="10" ht="25" customHeight="1" spans="1:14">
      <c r="A10" s="17"/>
      <c r="B10" s="17"/>
      <c r="C10" s="18"/>
      <c r="D10" s="18"/>
      <c r="E10" s="18"/>
      <c r="F10" s="18"/>
      <c r="G10" s="18"/>
      <c r="H10" s="19" t="s">
        <v>36</v>
      </c>
      <c r="I10" s="18"/>
      <c r="J10" s="18">
        <v>1</v>
      </c>
      <c r="K10" s="19">
        <v>480</v>
      </c>
      <c r="L10" s="19"/>
      <c r="M10" s="18"/>
      <c r="N10" s="18"/>
    </row>
    <row r="11" ht="25" customHeight="1" spans="1:14">
      <c r="A11" s="17">
        <f>COUNTA($A$4:A10)</f>
        <v>5</v>
      </c>
      <c r="B11" s="17" t="s">
        <v>18</v>
      </c>
      <c r="C11" s="18" t="s">
        <v>19</v>
      </c>
      <c r="D11" s="18" t="s">
        <v>32</v>
      </c>
      <c r="E11" s="20" t="s">
        <v>37</v>
      </c>
      <c r="F11" s="18" t="s">
        <v>38</v>
      </c>
      <c r="G11" s="18">
        <v>6</v>
      </c>
      <c r="H11" s="18" t="s">
        <v>28</v>
      </c>
      <c r="I11" s="18" t="s">
        <v>32</v>
      </c>
      <c r="J11" s="18">
        <v>1</v>
      </c>
      <c r="K11" s="18">
        <f>J11*800*0.6</f>
        <v>480</v>
      </c>
      <c r="L11" s="18">
        <v>768</v>
      </c>
      <c r="M11" s="18" t="s">
        <v>39</v>
      </c>
      <c r="N11" s="20"/>
    </row>
    <row r="12" ht="25" customHeight="1" spans="1:14">
      <c r="A12" s="17"/>
      <c r="B12" s="17"/>
      <c r="C12" s="18"/>
      <c r="D12" s="18"/>
      <c r="E12" s="20"/>
      <c r="F12" s="18"/>
      <c r="G12" s="18"/>
      <c r="H12" s="18" t="s">
        <v>29</v>
      </c>
      <c r="I12" s="18"/>
      <c r="J12" s="18">
        <v>1.2</v>
      </c>
      <c r="K12" s="18">
        <f>J12*400*0.6</f>
        <v>288</v>
      </c>
      <c r="L12" s="18"/>
      <c r="M12" s="18"/>
      <c r="N12" s="20"/>
    </row>
    <row r="13" ht="25" customHeight="1" spans="1:14">
      <c r="A13" s="17">
        <f>COUNTA($A$4:A12)</f>
        <v>6</v>
      </c>
      <c r="B13" s="17" t="s">
        <v>18</v>
      </c>
      <c r="C13" s="18" t="s">
        <v>19</v>
      </c>
      <c r="D13" s="18" t="s">
        <v>32</v>
      </c>
      <c r="E13" s="18" t="s">
        <v>40</v>
      </c>
      <c r="F13" s="18" t="s">
        <v>38</v>
      </c>
      <c r="G13" s="18">
        <v>4</v>
      </c>
      <c r="H13" s="18" t="s">
        <v>28</v>
      </c>
      <c r="I13" s="18" t="s">
        <v>32</v>
      </c>
      <c r="J13" s="18">
        <v>2</v>
      </c>
      <c r="K13" s="18">
        <f>J13*800*0.6</f>
        <v>960</v>
      </c>
      <c r="L13" s="18">
        <v>1560</v>
      </c>
      <c r="M13" s="18" t="s">
        <v>41</v>
      </c>
      <c r="N13" s="18"/>
    </row>
    <row r="14" ht="25" customHeight="1" spans="1:14">
      <c r="A14" s="17"/>
      <c r="B14" s="17"/>
      <c r="C14" s="18"/>
      <c r="D14" s="18"/>
      <c r="E14" s="18"/>
      <c r="F14" s="18"/>
      <c r="G14" s="18"/>
      <c r="H14" s="18" t="s">
        <v>42</v>
      </c>
      <c r="I14" s="18"/>
      <c r="J14" s="18">
        <v>2</v>
      </c>
      <c r="K14" s="18">
        <f>J14*500*0.6</f>
        <v>600</v>
      </c>
      <c r="L14" s="18"/>
      <c r="M14" s="18"/>
      <c r="N14" s="18"/>
    </row>
    <row r="15" ht="25" customHeight="1" spans="1:14">
      <c r="A15" s="17">
        <f>COUNTA($A$4:A14)</f>
        <v>7</v>
      </c>
      <c r="B15" s="17" t="s">
        <v>18</v>
      </c>
      <c r="C15" s="18" t="s">
        <v>19</v>
      </c>
      <c r="D15" s="18" t="s">
        <v>32</v>
      </c>
      <c r="E15" s="18" t="s">
        <v>43</v>
      </c>
      <c r="F15" s="18" t="s">
        <v>27</v>
      </c>
      <c r="G15" s="18">
        <v>3</v>
      </c>
      <c r="H15" s="18" t="s">
        <v>44</v>
      </c>
      <c r="I15" s="18" t="s">
        <v>32</v>
      </c>
      <c r="J15" s="18">
        <v>1.2</v>
      </c>
      <c r="K15" s="18">
        <f>J15*400*0.8</f>
        <v>384</v>
      </c>
      <c r="L15" s="18">
        <v>1024</v>
      </c>
      <c r="M15" s="18"/>
      <c r="N15" s="18"/>
    </row>
    <row r="16" ht="25" customHeight="1" spans="1:14">
      <c r="A16" s="17"/>
      <c r="B16" s="17"/>
      <c r="C16" s="18"/>
      <c r="D16" s="18"/>
      <c r="E16" s="18"/>
      <c r="F16" s="18"/>
      <c r="G16" s="18"/>
      <c r="H16" s="18" t="s">
        <v>28</v>
      </c>
      <c r="I16" s="18"/>
      <c r="J16" s="18">
        <v>1</v>
      </c>
      <c r="K16" s="18">
        <f>J16*800*0.8</f>
        <v>640</v>
      </c>
      <c r="L16" s="18"/>
      <c r="M16" s="18"/>
      <c r="N16" s="18"/>
    </row>
    <row r="17" ht="28" customHeight="1" spans="1:14">
      <c r="A17" s="17">
        <f>COUNTA($A$4:A16)</f>
        <v>8</v>
      </c>
      <c r="B17" s="17" t="s">
        <v>18</v>
      </c>
      <c r="C17" s="18" t="s">
        <v>19</v>
      </c>
      <c r="D17" s="18" t="s">
        <v>32</v>
      </c>
      <c r="E17" s="18" t="s">
        <v>45</v>
      </c>
      <c r="F17" s="18" t="s">
        <v>27</v>
      </c>
      <c r="G17" s="18">
        <v>2</v>
      </c>
      <c r="H17" s="18" t="s">
        <v>46</v>
      </c>
      <c r="I17" s="18" t="s">
        <v>32</v>
      </c>
      <c r="J17" s="18">
        <v>1.8</v>
      </c>
      <c r="K17" s="18">
        <f>J17*500*0.8</f>
        <v>720</v>
      </c>
      <c r="L17" s="18">
        <v>720</v>
      </c>
      <c r="M17" s="18" t="s">
        <v>47</v>
      </c>
      <c r="N17" s="18"/>
    </row>
    <row r="18" ht="25" customHeight="1" spans="1:14">
      <c r="A18" s="17">
        <f>COUNTA($A$4:A17)</f>
        <v>9</v>
      </c>
      <c r="B18" s="17" t="s">
        <v>18</v>
      </c>
      <c r="C18" s="18" t="s">
        <v>19</v>
      </c>
      <c r="D18" s="18" t="s">
        <v>48</v>
      </c>
      <c r="E18" s="18" t="s">
        <v>49</v>
      </c>
      <c r="F18" s="18" t="s">
        <v>27</v>
      </c>
      <c r="G18" s="18">
        <v>4</v>
      </c>
      <c r="H18" s="18" t="s">
        <v>23</v>
      </c>
      <c r="I18" s="18" t="s">
        <v>48</v>
      </c>
      <c r="J18" s="18">
        <v>1.7</v>
      </c>
      <c r="K18" s="18">
        <f>J18*600*0.8</f>
        <v>816</v>
      </c>
      <c r="L18" s="18">
        <v>1296</v>
      </c>
      <c r="M18" s="18"/>
      <c r="N18" s="18"/>
    </row>
    <row r="19" ht="25" customHeight="1" spans="1:14">
      <c r="A19" s="17"/>
      <c r="B19" s="17"/>
      <c r="C19" s="18"/>
      <c r="D19" s="18"/>
      <c r="E19" s="18"/>
      <c r="F19" s="18"/>
      <c r="G19" s="18"/>
      <c r="H19" s="18" t="s">
        <v>50</v>
      </c>
      <c r="I19" s="18"/>
      <c r="J19" s="18">
        <v>40</v>
      </c>
      <c r="K19" s="18">
        <f>J19*15*0.8</f>
        <v>480</v>
      </c>
      <c r="L19" s="18"/>
      <c r="M19" s="18"/>
      <c r="N19" s="18"/>
    </row>
    <row r="20" ht="25" customHeight="1" spans="1:14">
      <c r="A20" s="17">
        <f>COUNTA($A$4:A19)</f>
        <v>10</v>
      </c>
      <c r="B20" s="17" t="s">
        <v>18</v>
      </c>
      <c r="C20" s="21" t="s">
        <v>19</v>
      </c>
      <c r="D20" s="21" t="s">
        <v>51</v>
      </c>
      <c r="E20" s="21" t="s">
        <v>52</v>
      </c>
      <c r="F20" s="21" t="s">
        <v>38</v>
      </c>
      <c r="G20" s="21">
        <v>3</v>
      </c>
      <c r="H20" s="21" t="s">
        <v>50</v>
      </c>
      <c r="I20" s="21" t="s">
        <v>20</v>
      </c>
      <c r="J20" s="21">
        <v>1000</v>
      </c>
      <c r="K20" s="21">
        <f>J20*15*0.6</f>
        <v>9000</v>
      </c>
      <c r="L20" s="21">
        <v>5000</v>
      </c>
      <c r="M20" s="21"/>
      <c r="N20" s="21" t="s">
        <v>53</v>
      </c>
    </row>
    <row r="21" ht="25" customHeight="1" spans="1:14">
      <c r="A21" s="17">
        <f>COUNTA($A$4:A20)</f>
        <v>11</v>
      </c>
      <c r="B21" s="17" t="s">
        <v>18</v>
      </c>
      <c r="C21" s="18" t="s">
        <v>19</v>
      </c>
      <c r="D21" s="18" t="s">
        <v>51</v>
      </c>
      <c r="E21" s="18" t="s">
        <v>54</v>
      </c>
      <c r="F21" s="18" t="s">
        <v>22</v>
      </c>
      <c r="G21" s="18">
        <v>4</v>
      </c>
      <c r="H21" s="18" t="s">
        <v>23</v>
      </c>
      <c r="I21" s="18" t="s">
        <v>51</v>
      </c>
      <c r="J21" s="18">
        <v>1.5</v>
      </c>
      <c r="K21" s="18">
        <f>J21*600*0.6</f>
        <v>540</v>
      </c>
      <c r="L21" s="18">
        <v>1440</v>
      </c>
      <c r="M21" s="18"/>
      <c r="N21" s="18"/>
    </row>
    <row r="22" ht="25" customHeight="1" spans="1:14">
      <c r="A22" s="17"/>
      <c r="B22" s="17"/>
      <c r="C22" s="18"/>
      <c r="D22" s="18"/>
      <c r="E22" s="18"/>
      <c r="F22" s="18"/>
      <c r="G22" s="18"/>
      <c r="H22" s="18" t="s">
        <v>55</v>
      </c>
      <c r="I22" s="18"/>
      <c r="J22" s="18">
        <v>2</v>
      </c>
      <c r="K22" s="18">
        <f>J22*500*0.6</f>
        <v>600</v>
      </c>
      <c r="L22" s="18"/>
      <c r="M22" s="18"/>
      <c r="N22" s="18"/>
    </row>
    <row r="23" ht="25" customHeight="1" spans="1:14">
      <c r="A23" s="17"/>
      <c r="B23" s="17"/>
      <c r="C23" s="18"/>
      <c r="D23" s="18"/>
      <c r="E23" s="18"/>
      <c r="F23" s="18"/>
      <c r="G23" s="18"/>
      <c r="H23" s="18" t="s">
        <v>56</v>
      </c>
      <c r="I23" s="18"/>
      <c r="J23" s="18">
        <v>1</v>
      </c>
      <c r="K23" s="18">
        <f>J23*500*0.6</f>
        <v>300</v>
      </c>
      <c r="L23" s="18"/>
      <c r="M23" s="18"/>
      <c r="N23" s="18"/>
    </row>
    <row r="24" ht="25" customHeight="1" spans="1:14">
      <c r="A24" s="17">
        <f>COUNTA($A$4:A23)</f>
        <v>12</v>
      </c>
      <c r="B24" s="17" t="s">
        <v>18</v>
      </c>
      <c r="C24" s="18" t="s">
        <v>57</v>
      </c>
      <c r="D24" s="20" t="s">
        <v>58</v>
      </c>
      <c r="E24" s="18" t="s">
        <v>59</v>
      </c>
      <c r="F24" s="18" t="s">
        <v>38</v>
      </c>
      <c r="G24" s="18">
        <v>4</v>
      </c>
      <c r="H24" s="18" t="s">
        <v>60</v>
      </c>
      <c r="I24" s="18" t="s">
        <v>58</v>
      </c>
      <c r="J24" s="18">
        <v>3</v>
      </c>
      <c r="K24" s="18">
        <f>J24*2500*0.6</f>
        <v>4500</v>
      </c>
      <c r="L24" s="18">
        <v>4500</v>
      </c>
      <c r="M24" s="18"/>
      <c r="N24" s="18"/>
    </row>
    <row r="25" ht="25" customHeight="1" spans="1:14">
      <c r="A25" s="17">
        <f>COUNTA($A$4:A24)</f>
        <v>13</v>
      </c>
      <c r="B25" s="17" t="s">
        <v>18</v>
      </c>
      <c r="C25" s="18" t="s">
        <v>57</v>
      </c>
      <c r="D25" s="18" t="s">
        <v>61</v>
      </c>
      <c r="E25" s="18" t="s">
        <v>62</v>
      </c>
      <c r="F25" s="18" t="s">
        <v>27</v>
      </c>
      <c r="G25" s="18">
        <v>2</v>
      </c>
      <c r="H25" s="18" t="s">
        <v>23</v>
      </c>
      <c r="I25" s="18" t="s">
        <v>61</v>
      </c>
      <c r="J25" s="18">
        <v>1</v>
      </c>
      <c r="K25" s="18">
        <f t="shared" ref="K25:K27" si="0">J25*600*0.8</f>
        <v>480</v>
      </c>
      <c r="L25" s="18">
        <v>480</v>
      </c>
      <c r="M25" s="18"/>
      <c r="N25" s="18"/>
    </row>
    <row r="26" ht="28" customHeight="1" spans="1:14">
      <c r="A26" s="17">
        <f>COUNTA($A$4:A25)</f>
        <v>14</v>
      </c>
      <c r="B26" s="17" t="s">
        <v>18</v>
      </c>
      <c r="C26" s="18" t="s">
        <v>57</v>
      </c>
      <c r="D26" s="18" t="s">
        <v>61</v>
      </c>
      <c r="E26" s="18" t="s">
        <v>63</v>
      </c>
      <c r="F26" s="18" t="s">
        <v>64</v>
      </c>
      <c r="G26" s="18">
        <v>3</v>
      </c>
      <c r="H26" s="18" t="s">
        <v>23</v>
      </c>
      <c r="I26" s="18" t="s">
        <v>61</v>
      </c>
      <c r="J26" s="18">
        <v>1.3</v>
      </c>
      <c r="K26" s="18">
        <f t="shared" si="0"/>
        <v>624</v>
      </c>
      <c r="L26" s="18">
        <v>624</v>
      </c>
      <c r="M26" s="18" t="s">
        <v>65</v>
      </c>
      <c r="N26" s="18"/>
    </row>
    <row r="27" ht="28" customHeight="1" spans="1:14">
      <c r="A27" s="17">
        <f>COUNTA($A$4:A26)</f>
        <v>15</v>
      </c>
      <c r="B27" s="17" t="s">
        <v>18</v>
      </c>
      <c r="C27" s="18" t="s">
        <v>57</v>
      </c>
      <c r="D27" s="18" t="s">
        <v>61</v>
      </c>
      <c r="E27" s="18" t="s">
        <v>66</v>
      </c>
      <c r="F27" s="18" t="s">
        <v>67</v>
      </c>
      <c r="G27" s="18">
        <v>3</v>
      </c>
      <c r="H27" s="18" t="s">
        <v>23</v>
      </c>
      <c r="I27" s="18" t="s">
        <v>61</v>
      </c>
      <c r="J27" s="18">
        <v>3</v>
      </c>
      <c r="K27" s="18">
        <f t="shared" si="0"/>
        <v>1440</v>
      </c>
      <c r="L27" s="18">
        <v>1440</v>
      </c>
      <c r="M27" s="18" t="s">
        <v>68</v>
      </c>
      <c r="N27" s="18"/>
    </row>
    <row r="28" ht="25" customHeight="1" spans="1:14">
      <c r="A28" s="17">
        <f>COUNTA($A$4:A27)</f>
        <v>16</v>
      </c>
      <c r="B28" s="17" t="s">
        <v>18</v>
      </c>
      <c r="C28" s="18" t="s">
        <v>57</v>
      </c>
      <c r="D28" s="18" t="s">
        <v>69</v>
      </c>
      <c r="E28" s="18" t="s">
        <v>70</v>
      </c>
      <c r="F28" s="18" t="s">
        <v>27</v>
      </c>
      <c r="G28" s="18">
        <v>5</v>
      </c>
      <c r="H28" s="18" t="s">
        <v>55</v>
      </c>
      <c r="I28" s="18" t="s">
        <v>69</v>
      </c>
      <c r="J28" s="18">
        <v>1.4</v>
      </c>
      <c r="K28" s="18">
        <f>J28*500*0.8</f>
        <v>560</v>
      </c>
      <c r="L28" s="18">
        <v>1136</v>
      </c>
      <c r="M28" s="18"/>
      <c r="N28" s="18"/>
    </row>
    <row r="29" ht="25" customHeight="1" spans="1:14">
      <c r="A29" s="17"/>
      <c r="B29" s="17"/>
      <c r="C29" s="18"/>
      <c r="D29" s="18"/>
      <c r="E29" s="18"/>
      <c r="F29" s="18"/>
      <c r="G29" s="18"/>
      <c r="H29" s="18" t="s">
        <v>23</v>
      </c>
      <c r="I29" s="18"/>
      <c r="J29" s="18">
        <v>1.2</v>
      </c>
      <c r="K29" s="18">
        <f t="shared" ref="K29:K34" si="1">J29*600*0.8</f>
        <v>576</v>
      </c>
      <c r="L29" s="18"/>
      <c r="M29" s="18"/>
      <c r="N29" s="18"/>
    </row>
    <row r="30" ht="28" customHeight="1" spans="1:14">
      <c r="A30" s="17">
        <f>COUNTA($A$4:A29)</f>
        <v>17</v>
      </c>
      <c r="B30" s="17" t="s">
        <v>18</v>
      </c>
      <c r="C30" s="18" t="s">
        <v>57</v>
      </c>
      <c r="D30" s="18" t="s">
        <v>71</v>
      </c>
      <c r="E30" s="18" t="s">
        <v>72</v>
      </c>
      <c r="F30" s="18" t="s">
        <v>64</v>
      </c>
      <c r="G30" s="18">
        <v>3</v>
      </c>
      <c r="H30" s="18" t="s">
        <v>23</v>
      </c>
      <c r="I30" s="18" t="s">
        <v>71</v>
      </c>
      <c r="J30" s="18">
        <v>1</v>
      </c>
      <c r="K30" s="18">
        <f t="shared" si="1"/>
        <v>480</v>
      </c>
      <c r="L30" s="18">
        <v>480</v>
      </c>
      <c r="M30" s="18" t="s">
        <v>73</v>
      </c>
      <c r="N30" s="18" t="s">
        <v>74</v>
      </c>
    </row>
    <row r="31" ht="25" customHeight="1" spans="1:14">
      <c r="A31" s="17">
        <f>COUNTA($A$4:A30)</f>
        <v>18</v>
      </c>
      <c r="B31" s="17" t="s">
        <v>18</v>
      </c>
      <c r="C31" s="18" t="s">
        <v>57</v>
      </c>
      <c r="D31" s="18" t="s">
        <v>75</v>
      </c>
      <c r="E31" s="18" t="s">
        <v>76</v>
      </c>
      <c r="F31" s="18" t="s">
        <v>34</v>
      </c>
      <c r="G31" s="18">
        <v>7</v>
      </c>
      <c r="H31" s="18" t="s">
        <v>29</v>
      </c>
      <c r="I31" s="18" t="s">
        <v>75</v>
      </c>
      <c r="J31" s="18">
        <v>1.4</v>
      </c>
      <c r="K31" s="18">
        <f>J31*400*0.8</f>
        <v>448</v>
      </c>
      <c r="L31" s="18">
        <v>2372</v>
      </c>
      <c r="M31" s="18"/>
      <c r="N31" s="18"/>
    </row>
    <row r="32" ht="25" customHeight="1" spans="1:14">
      <c r="A32" s="17"/>
      <c r="B32" s="17"/>
      <c r="C32" s="18"/>
      <c r="D32" s="18"/>
      <c r="E32" s="18"/>
      <c r="F32" s="18"/>
      <c r="G32" s="18"/>
      <c r="H32" s="18" t="s">
        <v>50</v>
      </c>
      <c r="I32" s="18"/>
      <c r="J32" s="18">
        <v>27</v>
      </c>
      <c r="K32" s="18">
        <f>J32*15*0.8</f>
        <v>324</v>
      </c>
      <c r="L32" s="18"/>
      <c r="M32" s="18"/>
      <c r="N32" s="18"/>
    </row>
    <row r="33" ht="25" customHeight="1" spans="1:14">
      <c r="A33" s="17"/>
      <c r="B33" s="17"/>
      <c r="C33" s="18"/>
      <c r="D33" s="18"/>
      <c r="E33" s="18"/>
      <c r="F33" s="18"/>
      <c r="G33" s="18"/>
      <c r="H33" s="18" t="s">
        <v>77</v>
      </c>
      <c r="I33" s="18"/>
      <c r="J33" s="18">
        <v>4</v>
      </c>
      <c r="K33" s="18">
        <f>J33*500*0.8</f>
        <v>1600</v>
      </c>
      <c r="L33" s="18"/>
      <c r="M33" s="18"/>
      <c r="N33" s="18"/>
    </row>
    <row r="34" ht="25" customHeight="1" spans="1:14">
      <c r="A34" s="17">
        <f>COUNTA($A$4:A33)</f>
        <v>19</v>
      </c>
      <c r="B34" s="17" t="s">
        <v>18</v>
      </c>
      <c r="C34" s="18" t="s">
        <v>57</v>
      </c>
      <c r="D34" s="18" t="s">
        <v>78</v>
      </c>
      <c r="E34" s="18" t="s">
        <v>79</v>
      </c>
      <c r="F34" s="18" t="s">
        <v>27</v>
      </c>
      <c r="G34" s="18">
        <v>4</v>
      </c>
      <c r="H34" s="18" t="s">
        <v>23</v>
      </c>
      <c r="I34" s="18" t="s">
        <v>78</v>
      </c>
      <c r="J34" s="18">
        <v>2.5</v>
      </c>
      <c r="K34" s="18">
        <f t="shared" si="1"/>
        <v>1200</v>
      </c>
      <c r="L34" s="18">
        <v>1656</v>
      </c>
      <c r="M34" s="18" t="s">
        <v>80</v>
      </c>
      <c r="N34" s="18"/>
    </row>
    <row r="35" ht="25" customHeight="1" spans="1:14">
      <c r="A35" s="17"/>
      <c r="B35" s="17"/>
      <c r="C35" s="18"/>
      <c r="D35" s="18"/>
      <c r="E35" s="18"/>
      <c r="F35" s="18"/>
      <c r="G35" s="18"/>
      <c r="H35" s="18" t="s">
        <v>50</v>
      </c>
      <c r="I35" s="18"/>
      <c r="J35" s="18">
        <v>38</v>
      </c>
      <c r="K35" s="18">
        <f>J35*15*0.8</f>
        <v>456</v>
      </c>
      <c r="L35" s="18"/>
      <c r="M35" s="18"/>
      <c r="N35" s="18"/>
    </row>
    <row r="36" ht="28" customHeight="1" spans="1:14">
      <c r="A36" s="17">
        <f>COUNTA($A$4:A35)</f>
        <v>20</v>
      </c>
      <c r="B36" s="17" t="s">
        <v>18</v>
      </c>
      <c r="C36" s="18" t="s">
        <v>81</v>
      </c>
      <c r="D36" s="18" t="s">
        <v>82</v>
      </c>
      <c r="E36" s="18" t="s">
        <v>83</v>
      </c>
      <c r="F36" s="18" t="s">
        <v>38</v>
      </c>
      <c r="G36" s="18">
        <v>4</v>
      </c>
      <c r="H36" s="18" t="s">
        <v>28</v>
      </c>
      <c r="I36" s="18" t="s">
        <v>82</v>
      </c>
      <c r="J36" s="18">
        <v>2.5</v>
      </c>
      <c r="K36" s="18">
        <f t="shared" ref="K36:K40" si="2">J36*800*0.6</f>
        <v>1200</v>
      </c>
      <c r="L36" s="18">
        <v>1200</v>
      </c>
      <c r="M36" s="18" t="s">
        <v>84</v>
      </c>
      <c r="N36" s="18"/>
    </row>
    <row r="37" ht="25" customHeight="1" spans="1:14">
      <c r="A37" s="17">
        <f>COUNTA($A$4:A36)</f>
        <v>21</v>
      </c>
      <c r="B37" s="17" t="s">
        <v>18</v>
      </c>
      <c r="C37" s="18" t="s">
        <v>81</v>
      </c>
      <c r="D37" s="18" t="s">
        <v>82</v>
      </c>
      <c r="E37" s="18" t="s">
        <v>85</v>
      </c>
      <c r="F37" s="18" t="s">
        <v>22</v>
      </c>
      <c r="G37" s="18">
        <v>4</v>
      </c>
      <c r="H37" s="18" t="s">
        <v>28</v>
      </c>
      <c r="I37" s="18" t="s">
        <v>82</v>
      </c>
      <c r="J37" s="18">
        <v>3</v>
      </c>
      <c r="K37" s="18">
        <f t="shared" si="2"/>
        <v>1440</v>
      </c>
      <c r="L37" s="18">
        <v>1680</v>
      </c>
      <c r="M37" s="18" t="s">
        <v>86</v>
      </c>
      <c r="N37" s="18"/>
    </row>
    <row r="38" ht="25" customHeight="1" spans="1:14">
      <c r="A38" s="17"/>
      <c r="B38" s="17"/>
      <c r="C38" s="18"/>
      <c r="D38" s="18"/>
      <c r="E38" s="18"/>
      <c r="F38" s="18"/>
      <c r="G38" s="18"/>
      <c r="H38" s="18" t="s">
        <v>29</v>
      </c>
      <c r="I38" s="18"/>
      <c r="J38" s="18">
        <v>1</v>
      </c>
      <c r="K38" s="18">
        <f>J38*400*0.6</f>
        <v>240</v>
      </c>
      <c r="L38" s="18"/>
      <c r="M38" s="18"/>
      <c r="N38" s="18"/>
    </row>
    <row r="39" ht="25" customHeight="1" spans="1:14">
      <c r="A39" s="17">
        <f>COUNTA($A$4:A38)</f>
        <v>22</v>
      </c>
      <c r="B39" s="17" t="s">
        <v>18</v>
      </c>
      <c r="C39" s="18" t="s">
        <v>87</v>
      </c>
      <c r="D39" s="18" t="s">
        <v>88</v>
      </c>
      <c r="E39" s="18" t="s">
        <v>89</v>
      </c>
      <c r="F39" s="18" t="s">
        <v>22</v>
      </c>
      <c r="G39" s="18">
        <v>6</v>
      </c>
      <c r="H39" s="18" t="s">
        <v>28</v>
      </c>
      <c r="I39" s="18" t="s">
        <v>88</v>
      </c>
      <c r="J39" s="18">
        <v>3.1</v>
      </c>
      <c r="K39" s="18">
        <f t="shared" si="2"/>
        <v>1488</v>
      </c>
      <c r="L39" s="18">
        <v>1488</v>
      </c>
      <c r="M39" s="18"/>
      <c r="N39" s="18"/>
    </row>
    <row r="40" ht="25" customHeight="1" spans="1:14">
      <c r="A40" s="17">
        <f>COUNTA($A$4:A39)</f>
        <v>23</v>
      </c>
      <c r="B40" s="17" t="s">
        <v>18</v>
      </c>
      <c r="C40" s="18" t="s">
        <v>87</v>
      </c>
      <c r="D40" s="18" t="s">
        <v>88</v>
      </c>
      <c r="E40" s="18" t="s">
        <v>90</v>
      </c>
      <c r="F40" s="18" t="s">
        <v>22</v>
      </c>
      <c r="G40" s="18">
        <v>4</v>
      </c>
      <c r="H40" s="18" t="s">
        <v>28</v>
      </c>
      <c r="I40" s="18" t="s">
        <v>88</v>
      </c>
      <c r="J40" s="18">
        <v>2</v>
      </c>
      <c r="K40" s="18">
        <f t="shared" si="2"/>
        <v>960</v>
      </c>
      <c r="L40" s="18">
        <v>1203</v>
      </c>
      <c r="M40" s="18"/>
      <c r="N40" s="18"/>
    </row>
    <row r="41" ht="25" customHeight="1" spans="1:14">
      <c r="A41" s="17"/>
      <c r="B41" s="17"/>
      <c r="C41" s="18"/>
      <c r="D41" s="18"/>
      <c r="E41" s="18"/>
      <c r="F41" s="18"/>
      <c r="G41" s="18"/>
      <c r="H41" s="18" t="s">
        <v>50</v>
      </c>
      <c r="I41" s="18"/>
      <c r="J41" s="18">
        <v>27</v>
      </c>
      <c r="K41" s="18">
        <f>J41*15*0.6</f>
        <v>243</v>
      </c>
      <c r="L41" s="18"/>
      <c r="M41" s="18"/>
      <c r="N41" s="18"/>
    </row>
    <row r="42" ht="25" customHeight="1" spans="1:14">
      <c r="A42" s="17">
        <f>COUNTA($A$4:A41)</f>
        <v>24</v>
      </c>
      <c r="B42" s="17" t="s">
        <v>18</v>
      </c>
      <c r="C42" s="18" t="s">
        <v>87</v>
      </c>
      <c r="D42" s="18" t="s">
        <v>88</v>
      </c>
      <c r="E42" s="18" t="s">
        <v>91</v>
      </c>
      <c r="F42" s="18" t="s">
        <v>64</v>
      </c>
      <c r="G42" s="18">
        <v>5</v>
      </c>
      <c r="H42" s="18" t="s">
        <v>28</v>
      </c>
      <c r="I42" s="18" t="s">
        <v>88</v>
      </c>
      <c r="J42" s="18">
        <v>2.4</v>
      </c>
      <c r="K42" s="18">
        <f t="shared" ref="K42:K46" si="3">J42*800*0.8</f>
        <v>1536</v>
      </c>
      <c r="L42" s="18">
        <v>1536</v>
      </c>
      <c r="M42" s="18"/>
      <c r="N42" s="18"/>
    </row>
    <row r="43" ht="25" customHeight="1" spans="1:14">
      <c r="A43" s="17">
        <f>COUNTA($A$4:A42)</f>
        <v>25</v>
      </c>
      <c r="B43" s="17" t="s">
        <v>18</v>
      </c>
      <c r="C43" s="18" t="s">
        <v>87</v>
      </c>
      <c r="D43" s="18" t="s">
        <v>88</v>
      </c>
      <c r="E43" s="18" t="s">
        <v>92</v>
      </c>
      <c r="F43" s="18" t="s">
        <v>67</v>
      </c>
      <c r="G43" s="18">
        <v>2</v>
      </c>
      <c r="H43" s="18" t="s">
        <v>28</v>
      </c>
      <c r="I43" s="18" t="s">
        <v>88</v>
      </c>
      <c r="J43" s="18">
        <v>1.1</v>
      </c>
      <c r="K43" s="18">
        <f t="shared" si="3"/>
        <v>704</v>
      </c>
      <c r="L43" s="18">
        <v>704</v>
      </c>
      <c r="M43" s="18"/>
      <c r="N43" s="18"/>
    </row>
    <row r="44" ht="25" customHeight="1" spans="1:14">
      <c r="A44" s="17">
        <f>COUNTA($A$4:A43)</f>
        <v>26</v>
      </c>
      <c r="B44" s="17" t="s">
        <v>18</v>
      </c>
      <c r="C44" s="18" t="s">
        <v>87</v>
      </c>
      <c r="D44" s="18" t="s">
        <v>93</v>
      </c>
      <c r="E44" s="18" t="s">
        <v>94</v>
      </c>
      <c r="F44" s="18" t="s">
        <v>95</v>
      </c>
      <c r="G44" s="18">
        <v>2</v>
      </c>
      <c r="H44" s="18" t="s">
        <v>23</v>
      </c>
      <c r="I44" s="18" t="s">
        <v>93</v>
      </c>
      <c r="J44" s="18">
        <v>1.5</v>
      </c>
      <c r="K44" s="18">
        <f t="shared" ref="K44:K49" si="4">J44*600*0.8</f>
        <v>720</v>
      </c>
      <c r="L44" s="18">
        <v>1360</v>
      </c>
      <c r="M44" s="18" t="s">
        <v>96</v>
      </c>
      <c r="N44" s="18"/>
    </row>
    <row r="45" ht="25" customHeight="1" spans="1:14">
      <c r="A45" s="17"/>
      <c r="B45" s="17"/>
      <c r="C45" s="18"/>
      <c r="D45" s="18"/>
      <c r="E45" s="18"/>
      <c r="F45" s="18"/>
      <c r="G45" s="18"/>
      <c r="H45" s="18" t="s">
        <v>28</v>
      </c>
      <c r="I45" s="18"/>
      <c r="J45" s="18">
        <v>1</v>
      </c>
      <c r="K45" s="18">
        <f t="shared" si="3"/>
        <v>640</v>
      </c>
      <c r="L45" s="18"/>
      <c r="M45" s="18"/>
      <c r="N45" s="18"/>
    </row>
    <row r="46" ht="25" customHeight="1" spans="1:14">
      <c r="A46" s="17">
        <f>COUNTA($A$4:A45)</f>
        <v>27</v>
      </c>
      <c r="B46" s="17" t="s">
        <v>18</v>
      </c>
      <c r="C46" s="18" t="s">
        <v>87</v>
      </c>
      <c r="D46" s="18" t="s">
        <v>93</v>
      </c>
      <c r="E46" s="18" t="s">
        <v>97</v>
      </c>
      <c r="F46" s="18" t="s">
        <v>64</v>
      </c>
      <c r="G46" s="18">
        <v>7</v>
      </c>
      <c r="H46" s="18" t="s">
        <v>28</v>
      </c>
      <c r="I46" s="18" t="s">
        <v>93</v>
      </c>
      <c r="J46" s="18">
        <v>1.8</v>
      </c>
      <c r="K46" s="18">
        <f t="shared" si="3"/>
        <v>1152</v>
      </c>
      <c r="L46" s="18">
        <v>1408</v>
      </c>
      <c r="M46" s="18" t="s">
        <v>98</v>
      </c>
      <c r="N46" s="18" t="s">
        <v>99</v>
      </c>
    </row>
    <row r="47" ht="25" customHeight="1" spans="1:14">
      <c r="A47" s="17"/>
      <c r="B47" s="17"/>
      <c r="C47" s="18"/>
      <c r="D47" s="18"/>
      <c r="E47" s="18"/>
      <c r="F47" s="18"/>
      <c r="G47" s="18"/>
      <c r="H47" s="18" t="s">
        <v>100</v>
      </c>
      <c r="I47" s="18"/>
      <c r="J47" s="18">
        <v>0.8</v>
      </c>
      <c r="K47" s="18">
        <f>J47*400*0.8</f>
        <v>256</v>
      </c>
      <c r="L47" s="18"/>
      <c r="M47" s="18"/>
      <c r="N47" s="18"/>
    </row>
    <row r="48" ht="28" customHeight="1" spans="1:14">
      <c r="A48" s="17">
        <f>COUNTA($A$4:A47)</f>
        <v>28</v>
      </c>
      <c r="B48" s="17" t="s">
        <v>18</v>
      </c>
      <c r="C48" s="18" t="s">
        <v>87</v>
      </c>
      <c r="D48" s="18" t="s">
        <v>93</v>
      </c>
      <c r="E48" s="18" t="s">
        <v>101</v>
      </c>
      <c r="F48" s="18" t="s">
        <v>64</v>
      </c>
      <c r="G48" s="18">
        <v>3</v>
      </c>
      <c r="H48" s="18" t="s">
        <v>23</v>
      </c>
      <c r="I48" s="18" t="s">
        <v>93</v>
      </c>
      <c r="J48" s="18">
        <v>1</v>
      </c>
      <c r="K48" s="18">
        <f t="shared" si="4"/>
        <v>480</v>
      </c>
      <c r="L48" s="18">
        <v>480</v>
      </c>
      <c r="M48" s="18" t="s">
        <v>102</v>
      </c>
      <c r="N48" s="18"/>
    </row>
    <row r="49" ht="28" customHeight="1" spans="1:14">
      <c r="A49" s="17">
        <f>COUNTA($A$4:A48)</f>
        <v>29</v>
      </c>
      <c r="B49" s="17" t="s">
        <v>18</v>
      </c>
      <c r="C49" s="18" t="s">
        <v>87</v>
      </c>
      <c r="D49" s="18" t="s">
        <v>93</v>
      </c>
      <c r="E49" s="18" t="s">
        <v>103</v>
      </c>
      <c r="F49" s="18" t="s">
        <v>27</v>
      </c>
      <c r="G49" s="18">
        <v>1</v>
      </c>
      <c r="H49" s="18" t="s">
        <v>23</v>
      </c>
      <c r="I49" s="18" t="s">
        <v>93</v>
      </c>
      <c r="J49" s="18">
        <v>0.8</v>
      </c>
      <c r="K49" s="18">
        <f t="shared" si="4"/>
        <v>384</v>
      </c>
      <c r="L49" s="18">
        <v>384</v>
      </c>
      <c r="M49" s="18" t="s">
        <v>104</v>
      </c>
      <c r="N49" s="18"/>
    </row>
    <row r="50" ht="28" customHeight="1" spans="1:14">
      <c r="A50" s="17">
        <f>COUNTA($A$4:A49)</f>
        <v>30</v>
      </c>
      <c r="B50" s="17" t="s">
        <v>18</v>
      </c>
      <c r="C50" s="18" t="s">
        <v>87</v>
      </c>
      <c r="D50" s="18" t="s">
        <v>105</v>
      </c>
      <c r="E50" s="18" t="s">
        <v>106</v>
      </c>
      <c r="F50" s="18" t="s">
        <v>38</v>
      </c>
      <c r="G50" s="18">
        <v>3</v>
      </c>
      <c r="H50" s="18" t="s">
        <v>23</v>
      </c>
      <c r="I50" s="18" t="s">
        <v>105</v>
      </c>
      <c r="J50" s="18">
        <v>1.5</v>
      </c>
      <c r="K50" s="18">
        <f t="shared" ref="K50:K54" si="5">J50*600*0.6</f>
        <v>540</v>
      </c>
      <c r="L50" s="18">
        <v>540</v>
      </c>
      <c r="M50" s="18" t="s">
        <v>107</v>
      </c>
      <c r="N50" s="18"/>
    </row>
    <row r="51" ht="28" customHeight="1" spans="1:14">
      <c r="A51" s="17">
        <f>COUNTA($A$4:A50)</f>
        <v>31</v>
      </c>
      <c r="B51" s="17" t="s">
        <v>18</v>
      </c>
      <c r="C51" s="18" t="s">
        <v>87</v>
      </c>
      <c r="D51" s="18" t="s">
        <v>105</v>
      </c>
      <c r="E51" s="18" t="s">
        <v>108</v>
      </c>
      <c r="F51" s="18" t="s">
        <v>22</v>
      </c>
      <c r="G51" s="18">
        <v>3</v>
      </c>
      <c r="H51" s="18" t="s">
        <v>28</v>
      </c>
      <c r="I51" s="18" t="s">
        <v>105</v>
      </c>
      <c r="J51" s="18">
        <v>1.3</v>
      </c>
      <c r="K51" s="18">
        <f>J51*800*0.6</f>
        <v>624</v>
      </c>
      <c r="L51" s="18">
        <v>624</v>
      </c>
      <c r="M51" s="18" t="s">
        <v>109</v>
      </c>
      <c r="N51" s="18"/>
    </row>
    <row r="52" ht="25" customHeight="1" spans="1:14">
      <c r="A52" s="17">
        <f>COUNTA($A$4:A51)</f>
        <v>32</v>
      </c>
      <c r="B52" s="17" t="s">
        <v>18</v>
      </c>
      <c r="C52" s="18" t="s">
        <v>87</v>
      </c>
      <c r="D52" s="18" t="s">
        <v>110</v>
      </c>
      <c r="E52" s="18" t="s">
        <v>111</v>
      </c>
      <c r="F52" s="18" t="s">
        <v>38</v>
      </c>
      <c r="G52" s="18">
        <v>5</v>
      </c>
      <c r="H52" s="18" t="s">
        <v>23</v>
      </c>
      <c r="I52" s="18" t="s">
        <v>110</v>
      </c>
      <c r="J52" s="18">
        <v>2</v>
      </c>
      <c r="K52" s="18">
        <f t="shared" si="5"/>
        <v>720</v>
      </c>
      <c r="L52" s="18">
        <v>960</v>
      </c>
      <c r="M52" s="18" t="s">
        <v>112</v>
      </c>
      <c r="N52" s="18"/>
    </row>
    <row r="53" ht="25" customHeight="1" spans="1:14">
      <c r="A53" s="17"/>
      <c r="B53" s="17"/>
      <c r="C53" s="18"/>
      <c r="D53" s="18"/>
      <c r="E53" s="18"/>
      <c r="F53" s="18"/>
      <c r="G53" s="18"/>
      <c r="H53" s="18" t="s">
        <v>44</v>
      </c>
      <c r="I53" s="18"/>
      <c r="J53" s="18">
        <v>1</v>
      </c>
      <c r="K53" s="18">
        <f>J53*400*0.6</f>
        <v>240</v>
      </c>
      <c r="L53" s="18"/>
      <c r="M53" s="18"/>
      <c r="N53" s="18"/>
    </row>
    <row r="54" ht="25" customHeight="1" spans="1:14">
      <c r="A54" s="17">
        <f>COUNTA($A$4:A53)</f>
        <v>33</v>
      </c>
      <c r="B54" s="17" t="s">
        <v>18</v>
      </c>
      <c r="C54" s="18" t="s">
        <v>87</v>
      </c>
      <c r="D54" s="18" t="s">
        <v>110</v>
      </c>
      <c r="E54" s="18" t="s">
        <v>113</v>
      </c>
      <c r="F54" s="18" t="s">
        <v>38</v>
      </c>
      <c r="G54" s="18">
        <v>2</v>
      </c>
      <c r="H54" s="18" t="s">
        <v>23</v>
      </c>
      <c r="I54" s="18" t="s">
        <v>110</v>
      </c>
      <c r="J54" s="18">
        <v>2</v>
      </c>
      <c r="K54" s="18">
        <f t="shared" si="5"/>
        <v>720</v>
      </c>
      <c r="L54" s="18">
        <v>1200</v>
      </c>
      <c r="M54" s="18" t="s">
        <v>114</v>
      </c>
      <c r="N54" s="18"/>
    </row>
    <row r="55" ht="25" customHeight="1" spans="1:14">
      <c r="A55" s="17"/>
      <c r="B55" s="17"/>
      <c r="C55" s="18"/>
      <c r="D55" s="18"/>
      <c r="E55" s="18"/>
      <c r="F55" s="18"/>
      <c r="G55" s="18"/>
      <c r="H55" s="18" t="s">
        <v>44</v>
      </c>
      <c r="I55" s="18"/>
      <c r="J55" s="18">
        <v>2</v>
      </c>
      <c r="K55" s="18">
        <f>J55*400*0.6</f>
        <v>480</v>
      </c>
      <c r="L55" s="18"/>
      <c r="M55" s="18"/>
      <c r="N55" s="18"/>
    </row>
    <row r="56" ht="25" customHeight="1" spans="1:14">
      <c r="A56" s="17">
        <f>COUNTA($A$4:A55)</f>
        <v>34</v>
      </c>
      <c r="B56" s="17" t="s">
        <v>18</v>
      </c>
      <c r="C56" s="18" t="s">
        <v>87</v>
      </c>
      <c r="D56" s="18" t="s">
        <v>110</v>
      </c>
      <c r="E56" s="18" t="s">
        <v>115</v>
      </c>
      <c r="F56" s="18" t="s">
        <v>64</v>
      </c>
      <c r="G56" s="18">
        <v>6</v>
      </c>
      <c r="H56" s="18" t="s">
        <v>44</v>
      </c>
      <c r="I56" s="18" t="s">
        <v>110</v>
      </c>
      <c r="J56" s="18">
        <v>1.2</v>
      </c>
      <c r="K56" s="18">
        <f>J56*400*0.8</f>
        <v>384</v>
      </c>
      <c r="L56" s="18">
        <v>624</v>
      </c>
      <c r="M56" s="18" t="s">
        <v>116</v>
      </c>
      <c r="N56" s="18" t="s">
        <v>117</v>
      </c>
    </row>
    <row r="57" ht="25" customHeight="1" spans="1:14">
      <c r="A57" s="17"/>
      <c r="B57" s="17"/>
      <c r="C57" s="18"/>
      <c r="D57" s="18"/>
      <c r="E57" s="18"/>
      <c r="F57" s="18"/>
      <c r="G57" s="18"/>
      <c r="H57" s="18" t="s">
        <v>23</v>
      </c>
      <c r="I57" s="18"/>
      <c r="J57" s="18">
        <v>0.5</v>
      </c>
      <c r="K57" s="18">
        <f t="shared" ref="K57:K61" si="6">J57*600*0.8</f>
        <v>240</v>
      </c>
      <c r="L57" s="18"/>
      <c r="M57" s="18"/>
      <c r="N57" s="18"/>
    </row>
    <row r="58" ht="28" customHeight="1" spans="1:14">
      <c r="A58" s="17">
        <f>COUNTA($A$4:A57)</f>
        <v>35</v>
      </c>
      <c r="B58" s="17" t="s">
        <v>18</v>
      </c>
      <c r="C58" s="18" t="s">
        <v>87</v>
      </c>
      <c r="D58" s="18" t="s">
        <v>110</v>
      </c>
      <c r="E58" s="18" t="s">
        <v>118</v>
      </c>
      <c r="F58" s="18" t="s">
        <v>34</v>
      </c>
      <c r="G58" s="18">
        <v>1</v>
      </c>
      <c r="H58" s="18" t="s">
        <v>23</v>
      </c>
      <c r="I58" s="18" t="s">
        <v>110</v>
      </c>
      <c r="J58" s="18">
        <v>1</v>
      </c>
      <c r="K58" s="18">
        <f t="shared" si="6"/>
        <v>480</v>
      </c>
      <c r="L58" s="18">
        <v>480</v>
      </c>
      <c r="M58" s="18" t="s">
        <v>119</v>
      </c>
      <c r="N58" s="18"/>
    </row>
    <row r="59" ht="25" customHeight="1" spans="1:14">
      <c r="A59" s="17">
        <f>COUNTA($A$4:A58)</f>
        <v>36</v>
      </c>
      <c r="B59" s="17" t="s">
        <v>18</v>
      </c>
      <c r="C59" s="18" t="s">
        <v>87</v>
      </c>
      <c r="D59" s="18" t="s">
        <v>120</v>
      </c>
      <c r="E59" s="18" t="s">
        <v>121</v>
      </c>
      <c r="F59" s="18" t="s">
        <v>95</v>
      </c>
      <c r="G59" s="18">
        <v>3</v>
      </c>
      <c r="H59" s="18" t="s">
        <v>29</v>
      </c>
      <c r="I59" s="18" t="s">
        <v>120</v>
      </c>
      <c r="J59" s="18">
        <v>1.5</v>
      </c>
      <c r="K59" s="18">
        <f>J59*400*0.8</f>
        <v>480</v>
      </c>
      <c r="L59" s="18">
        <v>2784</v>
      </c>
      <c r="M59" s="18"/>
      <c r="N59" s="18"/>
    </row>
    <row r="60" ht="25" customHeight="1" spans="1:14">
      <c r="A60" s="17"/>
      <c r="B60" s="17"/>
      <c r="C60" s="18"/>
      <c r="D60" s="18"/>
      <c r="E60" s="18"/>
      <c r="F60" s="18"/>
      <c r="G60" s="18"/>
      <c r="H60" s="18" t="s">
        <v>28</v>
      </c>
      <c r="I60" s="18"/>
      <c r="J60" s="18">
        <v>2.7</v>
      </c>
      <c r="K60" s="18">
        <f>J60*800*0.8</f>
        <v>1728</v>
      </c>
      <c r="L60" s="18"/>
      <c r="M60" s="18"/>
      <c r="N60" s="18"/>
    </row>
    <row r="61" ht="25" customHeight="1" spans="1:14">
      <c r="A61" s="17"/>
      <c r="B61" s="17"/>
      <c r="C61" s="18"/>
      <c r="D61" s="18"/>
      <c r="E61" s="18"/>
      <c r="F61" s="18"/>
      <c r="G61" s="18"/>
      <c r="H61" s="18" t="s">
        <v>23</v>
      </c>
      <c r="I61" s="18"/>
      <c r="J61" s="18">
        <v>1.2</v>
      </c>
      <c r="K61" s="18">
        <f t="shared" si="6"/>
        <v>576</v>
      </c>
      <c r="L61" s="18"/>
      <c r="M61" s="18"/>
      <c r="N61" s="18"/>
    </row>
    <row r="62" ht="25" customHeight="1" spans="1:14">
      <c r="A62" s="17">
        <f>COUNTA($A$4:A61)</f>
        <v>37</v>
      </c>
      <c r="B62" s="17" t="s">
        <v>18</v>
      </c>
      <c r="C62" s="21" t="s">
        <v>87</v>
      </c>
      <c r="D62" s="21" t="s">
        <v>120</v>
      </c>
      <c r="E62" s="21" t="s">
        <v>122</v>
      </c>
      <c r="F62" s="21" t="s">
        <v>22</v>
      </c>
      <c r="G62" s="21">
        <v>6</v>
      </c>
      <c r="H62" s="21" t="s">
        <v>44</v>
      </c>
      <c r="I62" s="21" t="s">
        <v>120</v>
      </c>
      <c r="J62" s="21">
        <v>1</v>
      </c>
      <c r="K62" s="21">
        <f>J62*400*0.6</f>
        <v>240</v>
      </c>
      <c r="L62" s="19">
        <v>2612</v>
      </c>
      <c r="M62" s="21" t="s">
        <v>123</v>
      </c>
      <c r="N62" s="21"/>
    </row>
    <row r="63" ht="25" customHeight="1" spans="1:14">
      <c r="A63" s="17"/>
      <c r="B63" s="17"/>
      <c r="C63" s="21"/>
      <c r="D63" s="21"/>
      <c r="E63" s="21"/>
      <c r="F63" s="21"/>
      <c r="G63" s="21"/>
      <c r="H63" s="21" t="s">
        <v>28</v>
      </c>
      <c r="I63" s="21"/>
      <c r="J63" s="21">
        <v>5</v>
      </c>
      <c r="K63" s="21">
        <f>J63*800*0.6</f>
        <v>2400</v>
      </c>
      <c r="L63" s="19"/>
      <c r="M63" s="21"/>
      <c r="N63" s="21"/>
    </row>
    <row r="64" ht="28" customHeight="1" spans="1:14">
      <c r="A64" s="17">
        <f>COUNTA($A$4:A63)</f>
        <v>38</v>
      </c>
      <c r="B64" s="17" t="s">
        <v>18</v>
      </c>
      <c r="C64" s="18" t="s">
        <v>87</v>
      </c>
      <c r="D64" s="18" t="s">
        <v>124</v>
      </c>
      <c r="E64" s="18" t="s">
        <v>125</v>
      </c>
      <c r="F64" s="18" t="s">
        <v>27</v>
      </c>
      <c r="G64" s="18">
        <v>3</v>
      </c>
      <c r="H64" s="18" t="s">
        <v>28</v>
      </c>
      <c r="I64" s="18" t="s">
        <v>124</v>
      </c>
      <c r="J64" s="18">
        <v>2</v>
      </c>
      <c r="K64" s="18">
        <f>J64*800*0.8</f>
        <v>1280</v>
      </c>
      <c r="L64" s="18">
        <v>1280</v>
      </c>
      <c r="M64" s="18" t="s">
        <v>126</v>
      </c>
      <c r="N64" s="18"/>
    </row>
    <row r="65" ht="25" customHeight="1" spans="1:14">
      <c r="A65" s="17">
        <f>COUNTA($A$4:A64)</f>
        <v>39</v>
      </c>
      <c r="B65" s="17" t="s">
        <v>18</v>
      </c>
      <c r="C65" s="18" t="s">
        <v>87</v>
      </c>
      <c r="D65" s="18" t="s">
        <v>124</v>
      </c>
      <c r="E65" s="18" t="s">
        <v>127</v>
      </c>
      <c r="F65" s="18" t="s">
        <v>67</v>
      </c>
      <c r="G65" s="18">
        <v>3</v>
      </c>
      <c r="H65" s="18" t="s">
        <v>23</v>
      </c>
      <c r="I65" s="18" t="s">
        <v>124</v>
      </c>
      <c r="J65" s="18">
        <v>2</v>
      </c>
      <c r="K65" s="18">
        <f t="shared" ref="K65:K69" si="7">J65*600*0.8</f>
        <v>960</v>
      </c>
      <c r="L65" s="18">
        <v>1440</v>
      </c>
      <c r="M65" s="18" t="s">
        <v>128</v>
      </c>
      <c r="N65" s="18"/>
    </row>
    <row r="66" ht="25" customHeight="1" spans="1:14">
      <c r="A66" s="17"/>
      <c r="B66" s="17"/>
      <c r="C66" s="18"/>
      <c r="D66" s="18"/>
      <c r="E66" s="18"/>
      <c r="F66" s="18"/>
      <c r="G66" s="18"/>
      <c r="H66" s="18" t="s">
        <v>129</v>
      </c>
      <c r="I66" s="18"/>
      <c r="J66" s="18">
        <v>1</v>
      </c>
      <c r="K66" s="18">
        <f t="shared" si="7"/>
        <v>480</v>
      </c>
      <c r="L66" s="18"/>
      <c r="M66" s="18"/>
      <c r="N66" s="18"/>
    </row>
    <row r="67" ht="28" customHeight="1" spans="1:14">
      <c r="A67" s="17">
        <f>COUNTA($A$4:A66)</f>
        <v>40</v>
      </c>
      <c r="B67" s="17" t="s">
        <v>18</v>
      </c>
      <c r="C67" s="18" t="s">
        <v>87</v>
      </c>
      <c r="D67" s="18" t="s">
        <v>124</v>
      </c>
      <c r="E67" s="18" t="s">
        <v>130</v>
      </c>
      <c r="F67" s="19" t="s">
        <v>131</v>
      </c>
      <c r="G67" s="18">
        <v>3</v>
      </c>
      <c r="H67" s="18" t="s">
        <v>28</v>
      </c>
      <c r="I67" s="18" t="s">
        <v>124</v>
      </c>
      <c r="J67" s="18">
        <v>2.6</v>
      </c>
      <c r="K67" s="19">
        <v>2080</v>
      </c>
      <c r="L67" s="19">
        <v>2080</v>
      </c>
      <c r="M67" s="21" t="s">
        <v>132</v>
      </c>
      <c r="N67" s="18"/>
    </row>
    <row r="68" ht="25" customHeight="1" spans="1:14">
      <c r="A68" s="17">
        <f>COUNTA($A$4:A67)</f>
        <v>41</v>
      </c>
      <c r="B68" s="17" t="s">
        <v>18</v>
      </c>
      <c r="C68" s="18" t="s">
        <v>87</v>
      </c>
      <c r="D68" s="18" t="s">
        <v>133</v>
      </c>
      <c r="E68" s="18" t="s">
        <v>134</v>
      </c>
      <c r="F68" s="18" t="s">
        <v>67</v>
      </c>
      <c r="G68" s="18">
        <v>6</v>
      </c>
      <c r="H68" s="18" t="s">
        <v>28</v>
      </c>
      <c r="I68" s="18" t="s">
        <v>133</v>
      </c>
      <c r="J68" s="18">
        <v>1.3</v>
      </c>
      <c r="K68" s="18">
        <f>J68*800*0.8</f>
        <v>832</v>
      </c>
      <c r="L68" s="18">
        <v>1312</v>
      </c>
      <c r="M68" s="18" t="s">
        <v>135</v>
      </c>
      <c r="N68" s="18"/>
    </row>
    <row r="69" ht="25" customHeight="1" spans="1:14">
      <c r="A69" s="17"/>
      <c r="B69" s="17"/>
      <c r="C69" s="18"/>
      <c r="D69" s="18"/>
      <c r="E69" s="18"/>
      <c r="F69" s="18"/>
      <c r="G69" s="18"/>
      <c r="H69" s="18" t="s">
        <v>23</v>
      </c>
      <c r="I69" s="18"/>
      <c r="J69" s="18">
        <v>1</v>
      </c>
      <c r="K69" s="18">
        <f t="shared" si="7"/>
        <v>480</v>
      </c>
      <c r="L69" s="18"/>
      <c r="M69" s="18"/>
      <c r="N69" s="18"/>
    </row>
    <row r="70" ht="28" customHeight="1" spans="1:14">
      <c r="A70" s="17">
        <f>COUNTA($A$4:A69)</f>
        <v>42</v>
      </c>
      <c r="B70" s="17" t="s">
        <v>18</v>
      </c>
      <c r="C70" s="18" t="s">
        <v>87</v>
      </c>
      <c r="D70" s="18" t="s">
        <v>136</v>
      </c>
      <c r="E70" s="18" t="s">
        <v>137</v>
      </c>
      <c r="F70" s="18" t="s">
        <v>64</v>
      </c>
      <c r="G70" s="18">
        <v>4</v>
      </c>
      <c r="H70" s="18" t="s">
        <v>44</v>
      </c>
      <c r="I70" s="18" t="s">
        <v>136</v>
      </c>
      <c r="J70" s="18">
        <v>1.5</v>
      </c>
      <c r="K70" s="18">
        <f>J70*400*0.8</f>
        <v>480</v>
      </c>
      <c r="L70" s="18">
        <v>480</v>
      </c>
      <c r="M70" s="18" t="s">
        <v>138</v>
      </c>
      <c r="N70" s="18"/>
    </row>
    <row r="71" ht="25" customHeight="1" spans="1:14">
      <c r="A71" s="17">
        <f>COUNTA($A$4:A70)</f>
        <v>43</v>
      </c>
      <c r="B71" s="17" t="s">
        <v>18</v>
      </c>
      <c r="C71" s="18" t="s">
        <v>139</v>
      </c>
      <c r="D71" s="18" t="s">
        <v>140</v>
      </c>
      <c r="E71" s="18" t="s">
        <v>141</v>
      </c>
      <c r="F71" s="18" t="s">
        <v>38</v>
      </c>
      <c r="G71" s="18">
        <v>3</v>
      </c>
      <c r="H71" s="18" t="s">
        <v>44</v>
      </c>
      <c r="I71" s="18" t="s">
        <v>140</v>
      </c>
      <c r="J71" s="18">
        <v>1.2</v>
      </c>
      <c r="K71" s="18">
        <f>J71*400*0.6</f>
        <v>288</v>
      </c>
      <c r="L71" s="18">
        <v>288</v>
      </c>
      <c r="M71" s="18"/>
      <c r="N71" s="18"/>
    </row>
    <row r="72" ht="25" customHeight="1" spans="1:14">
      <c r="A72" s="17">
        <f>COUNTA($A$4:A71)</f>
        <v>44</v>
      </c>
      <c r="B72" s="17" t="s">
        <v>18</v>
      </c>
      <c r="C72" s="18" t="s">
        <v>139</v>
      </c>
      <c r="D72" s="18" t="s">
        <v>142</v>
      </c>
      <c r="E72" s="18" t="s">
        <v>143</v>
      </c>
      <c r="F72" s="18" t="s">
        <v>131</v>
      </c>
      <c r="G72" s="18">
        <v>6</v>
      </c>
      <c r="H72" s="18" t="s">
        <v>28</v>
      </c>
      <c r="I72" s="18" t="s">
        <v>142</v>
      </c>
      <c r="J72" s="18">
        <v>2</v>
      </c>
      <c r="K72" s="18">
        <f>J72*800</f>
        <v>1600</v>
      </c>
      <c r="L72" s="18">
        <v>2980</v>
      </c>
      <c r="M72" s="18"/>
      <c r="N72" s="18" t="s">
        <v>144</v>
      </c>
    </row>
    <row r="73" ht="25" customHeight="1" spans="1:14">
      <c r="A73" s="17"/>
      <c r="B73" s="17"/>
      <c r="C73" s="18"/>
      <c r="D73" s="18"/>
      <c r="E73" s="18"/>
      <c r="F73" s="18"/>
      <c r="G73" s="18"/>
      <c r="H73" s="18" t="s">
        <v>23</v>
      </c>
      <c r="I73" s="18"/>
      <c r="J73" s="18">
        <v>2.3</v>
      </c>
      <c r="K73" s="18">
        <f>J73*600</f>
        <v>1380</v>
      </c>
      <c r="L73" s="18"/>
      <c r="M73" s="18"/>
      <c r="N73" s="18"/>
    </row>
    <row r="74" ht="25" customHeight="1" spans="1:14">
      <c r="A74" s="17">
        <f>COUNTA($A$4:A73)</f>
        <v>45</v>
      </c>
      <c r="B74" s="17" t="s">
        <v>18</v>
      </c>
      <c r="C74" s="18" t="s">
        <v>145</v>
      </c>
      <c r="D74" s="18" t="s">
        <v>146</v>
      </c>
      <c r="E74" s="18" t="s">
        <v>147</v>
      </c>
      <c r="F74" s="18" t="s">
        <v>22</v>
      </c>
      <c r="G74" s="18">
        <v>3</v>
      </c>
      <c r="H74" s="18" t="s">
        <v>23</v>
      </c>
      <c r="I74" s="18" t="s">
        <v>148</v>
      </c>
      <c r="J74" s="18">
        <v>1.5</v>
      </c>
      <c r="K74" s="18">
        <f>J74*600*0.6</f>
        <v>540</v>
      </c>
      <c r="L74" s="18">
        <v>1299</v>
      </c>
      <c r="M74" s="18" t="s">
        <v>149</v>
      </c>
      <c r="N74" s="18"/>
    </row>
    <row r="75" ht="25" customHeight="1" spans="1:14">
      <c r="A75" s="17"/>
      <c r="B75" s="17"/>
      <c r="C75" s="18"/>
      <c r="D75" s="18"/>
      <c r="E75" s="18"/>
      <c r="F75" s="18"/>
      <c r="G75" s="18"/>
      <c r="H75" s="18" t="s">
        <v>44</v>
      </c>
      <c r="I75" s="18" t="s">
        <v>150</v>
      </c>
      <c r="J75" s="18">
        <v>2</v>
      </c>
      <c r="K75" s="18">
        <f>J75*400*0.6</f>
        <v>480</v>
      </c>
      <c r="L75" s="18"/>
      <c r="M75" s="18"/>
      <c r="N75" s="18"/>
    </row>
    <row r="76" ht="25" customHeight="1" spans="1:14">
      <c r="A76" s="17"/>
      <c r="B76" s="17"/>
      <c r="C76" s="18"/>
      <c r="D76" s="18"/>
      <c r="E76" s="18"/>
      <c r="F76" s="18"/>
      <c r="G76" s="18"/>
      <c r="H76" s="18" t="s">
        <v>50</v>
      </c>
      <c r="I76" s="18" t="s">
        <v>146</v>
      </c>
      <c r="J76" s="18">
        <v>31</v>
      </c>
      <c r="K76" s="18">
        <f>J76*15*0.6</f>
        <v>279</v>
      </c>
      <c r="L76" s="18"/>
      <c r="M76" s="18"/>
      <c r="N76" s="18"/>
    </row>
    <row r="77" ht="28" customHeight="1" spans="1:14">
      <c r="A77" s="17">
        <f>COUNTA($A$4:A76)</f>
        <v>46</v>
      </c>
      <c r="B77" s="17" t="s">
        <v>18</v>
      </c>
      <c r="C77" s="18" t="s">
        <v>145</v>
      </c>
      <c r="D77" s="18" t="s">
        <v>146</v>
      </c>
      <c r="E77" s="18" t="s">
        <v>151</v>
      </c>
      <c r="F77" s="18" t="s">
        <v>27</v>
      </c>
      <c r="G77" s="18">
        <v>1</v>
      </c>
      <c r="H77" s="18" t="s">
        <v>44</v>
      </c>
      <c r="I77" s="18" t="s">
        <v>146</v>
      </c>
      <c r="J77" s="18">
        <v>2</v>
      </c>
      <c r="K77" s="18">
        <f>J77*400*0.8</f>
        <v>640</v>
      </c>
      <c r="L77" s="18">
        <v>640</v>
      </c>
      <c r="M77" s="18" t="s">
        <v>152</v>
      </c>
      <c r="N77" s="18"/>
    </row>
    <row r="78" ht="25" customHeight="1" spans="1:14">
      <c r="A78" s="17">
        <f>COUNTA($A$4:A77)</f>
        <v>47</v>
      </c>
      <c r="B78" s="17" t="s">
        <v>18</v>
      </c>
      <c r="C78" s="18" t="s">
        <v>145</v>
      </c>
      <c r="D78" s="18" t="s">
        <v>146</v>
      </c>
      <c r="E78" s="18" t="s">
        <v>153</v>
      </c>
      <c r="F78" s="18" t="s">
        <v>38</v>
      </c>
      <c r="G78" s="18">
        <v>6</v>
      </c>
      <c r="H78" s="18" t="s">
        <v>23</v>
      </c>
      <c r="I78" s="18" t="s">
        <v>146</v>
      </c>
      <c r="J78" s="18">
        <v>1.9</v>
      </c>
      <c r="K78" s="18">
        <f>J78*600*0.6</f>
        <v>684</v>
      </c>
      <c r="L78" s="18">
        <v>1164</v>
      </c>
      <c r="M78" s="18" t="s">
        <v>154</v>
      </c>
      <c r="N78" s="18"/>
    </row>
    <row r="79" ht="25" customHeight="1" spans="1:14">
      <c r="A79" s="17"/>
      <c r="B79" s="17"/>
      <c r="C79" s="18"/>
      <c r="D79" s="18"/>
      <c r="E79" s="18"/>
      <c r="F79" s="18"/>
      <c r="G79" s="18"/>
      <c r="H79" s="18" t="s">
        <v>28</v>
      </c>
      <c r="I79" s="18"/>
      <c r="J79" s="18">
        <v>1</v>
      </c>
      <c r="K79" s="18">
        <f>J79*800*0.6</f>
        <v>480</v>
      </c>
      <c r="L79" s="18"/>
      <c r="M79" s="18"/>
      <c r="N79" s="18"/>
    </row>
    <row r="80" ht="25" customHeight="1" spans="1:14">
      <c r="A80" s="17">
        <f>COUNTA($A$4:A79)</f>
        <v>48</v>
      </c>
      <c r="B80" s="17" t="s">
        <v>18</v>
      </c>
      <c r="C80" s="18" t="s">
        <v>145</v>
      </c>
      <c r="D80" s="18" t="s">
        <v>146</v>
      </c>
      <c r="E80" s="18" t="s">
        <v>155</v>
      </c>
      <c r="F80" s="18" t="s">
        <v>27</v>
      </c>
      <c r="G80" s="18">
        <v>4</v>
      </c>
      <c r="H80" s="18" t="s">
        <v>23</v>
      </c>
      <c r="I80" s="18" t="s">
        <v>146</v>
      </c>
      <c r="J80" s="18">
        <v>0.5</v>
      </c>
      <c r="K80" s="18">
        <f t="shared" ref="K80:K84" si="8">J80*600*0.8</f>
        <v>240</v>
      </c>
      <c r="L80" s="18">
        <v>2460</v>
      </c>
      <c r="M80" s="18" t="s">
        <v>156</v>
      </c>
      <c r="N80" s="18"/>
    </row>
    <row r="81" ht="25" customHeight="1" spans="1:14">
      <c r="A81" s="17"/>
      <c r="B81" s="17"/>
      <c r="C81" s="18"/>
      <c r="D81" s="18"/>
      <c r="E81" s="18"/>
      <c r="F81" s="18"/>
      <c r="G81" s="18"/>
      <c r="H81" s="18" t="s">
        <v>28</v>
      </c>
      <c r="I81" s="18"/>
      <c r="J81" s="18">
        <v>3</v>
      </c>
      <c r="K81" s="18">
        <f>J81*800*0.8</f>
        <v>1920</v>
      </c>
      <c r="L81" s="18"/>
      <c r="M81" s="18"/>
      <c r="N81" s="18"/>
    </row>
    <row r="82" ht="25" customHeight="1" spans="1:14">
      <c r="A82" s="17"/>
      <c r="B82" s="17"/>
      <c r="C82" s="18"/>
      <c r="D82" s="18"/>
      <c r="E82" s="18"/>
      <c r="F82" s="18"/>
      <c r="G82" s="18"/>
      <c r="H82" s="18" t="s">
        <v>50</v>
      </c>
      <c r="I82" s="18"/>
      <c r="J82" s="18">
        <v>25</v>
      </c>
      <c r="K82" s="18">
        <f>J82*15*0.8</f>
        <v>300</v>
      </c>
      <c r="L82" s="18"/>
      <c r="M82" s="18"/>
      <c r="N82" s="18"/>
    </row>
    <row r="83" ht="25" customHeight="1" spans="1:14">
      <c r="A83" s="17">
        <f>COUNTA($A$4:A82)</f>
        <v>49</v>
      </c>
      <c r="B83" s="17" t="s">
        <v>18</v>
      </c>
      <c r="C83" s="18" t="s">
        <v>145</v>
      </c>
      <c r="D83" s="18" t="s">
        <v>157</v>
      </c>
      <c r="E83" s="18" t="s">
        <v>158</v>
      </c>
      <c r="F83" s="18" t="s">
        <v>34</v>
      </c>
      <c r="G83" s="18">
        <v>4</v>
      </c>
      <c r="H83" s="18" t="s">
        <v>23</v>
      </c>
      <c r="I83" s="18" t="s">
        <v>157</v>
      </c>
      <c r="J83" s="18">
        <v>4</v>
      </c>
      <c r="K83" s="18">
        <f t="shared" si="8"/>
        <v>1920</v>
      </c>
      <c r="L83" s="18">
        <v>1920</v>
      </c>
      <c r="M83" s="18"/>
      <c r="N83" s="18"/>
    </row>
    <row r="84" ht="28" customHeight="1" spans="1:14">
      <c r="A84" s="17">
        <f>COUNTA($A$4:A83)</f>
        <v>50</v>
      </c>
      <c r="B84" s="17" t="s">
        <v>18</v>
      </c>
      <c r="C84" s="18" t="s">
        <v>145</v>
      </c>
      <c r="D84" s="18" t="s">
        <v>159</v>
      </c>
      <c r="E84" s="18" t="s">
        <v>160</v>
      </c>
      <c r="F84" s="18" t="s">
        <v>67</v>
      </c>
      <c r="G84" s="18">
        <v>4</v>
      </c>
      <c r="H84" s="18" t="s">
        <v>23</v>
      </c>
      <c r="I84" s="18" t="s">
        <v>161</v>
      </c>
      <c r="J84" s="18">
        <v>2</v>
      </c>
      <c r="K84" s="18">
        <f t="shared" si="8"/>
        <v>960</v>
      </c>
      <c r="L84" s="18">
        <v>960</v>
      </c>
      <c r="M84" s="18" t="s">
        <v>162</v>
      </c>
      <c r="N84" s="18"/>
    </row>
    <row r="85" ht="25" customHeight="1" spans="1:14">
      <c r="A85" s="17">
        <f>COUNTA($A$4:A84)</f>
        <v>51</v>
      </c>
      <c r="B85" s="17" t="s">
        <v>18</v>
      </c>
      <c r="C85" s="18" t="s">
        <v>145</v>
      </c>
      <c r="D85" s="18" t="s">
        <v>163</v>
      </c>
      <c r="E85" s="18" t="s">
        <v>164</v>
      </c>
      <c r="F85" s="18" t="s">
        <v>165</v>
      </c>
      <c r="G85" s="18">
        <v>3</v>
      </c>
      <c r="H85" s="18" t="s">
        <v>23</v>
      </c>
      <c r="I85" s="18" t="s">
        <v>163</v>
      </c>
      <c r="J85" s="18">
        <v>1</v>
      </c>
      <c r="K85" s="18">
        <f>J85*600</f>
        <v>600</v>
      </c>
      <c r="L85" s="18">
        <v>1400</v>
      </c>
      <c r="M85" s="18" t="s">
        <v>166</v>
      </c>
      <c r="N85" s="18"/>
    </row>
    <row r="86" ht="25" customHeight="1" spans="1:14">
      <c r="A86" s="17"/>
      <c r="B86" s="17"/>
      <c r="C86" s="18"/>
      <c r="D86" s="18"/>
      <c r="E86" s="18"/>
      <c r="F86" s="18"/>
      <c r="G86" s="18"/>
      <c r="H86" s="18" t="s">
        <v>28</v>
      </c>
      <c r="I86" s="18"/>
      <c r="J86" s="18">
        <v>1</v>
      </c>
      <c r="K86" s="18">
        <f>J86*800</f>
        <v>800</v>
      </c>
      <c r="L86" s="18"/>
      <c r="M86" s="18"/>
      <c r="N86" s="18"/>
    </row>
    <row r="87" ht="28" customHeight="1" spans="1:14">
      <c r="A87" s="17">
        <f>COUNTA($A$4:A86)</f>
        <v>52</v>
      </c>
      <c r="B87" s="17" t="s">
        <v>18</v>
      </c>
      <c r="C87" s="18" t="s">
        <v>145</v>
      </c>
      <c r="D87" s="18" t="s">
        <v>163</v>
      </c>
      <c r="E87" s="18" t="s">
        <v>167</v>
      </c>
      <c r="F87" s="18" t="s">
        <v>27</v>
      </c>
      <c r="G87" s="18">
        <v>2</v>
      </c>
      <c r="H87" s="18" t="s">
        <v>23</v>
      </c>
      <c r="I87" s="18" t="s">
        <v>163</v>
      </c>
      <c r="J87" s="18">
        <v>1</v>
      </c>
      <c r="K87" s="18">
        <f>J87*600*0.8</f>
        <v>480</v>
      </c>
      <c r="L87" s="18">
        <v>480</v>
      </c>
      <c r="M87" s="18" t="s">
        <v>168</v>
      </c>
      <c r="N87" s="18"/>
    </row>
    <row r="88" ht="25" customHeight="1" spans="1:14">
      <c r="A88" s="17">
        <f>COUNTA($A$4:A87)</f>
        <v>53</v>
      </c>
      <c r="B88" s="17" t="s">
        <v>169</v>
      </c>
      <c r="C88" s="30" t="s">
        <v>170</v>
      </c>
      <c r="D88" s="30" t="s">
        <v>171</v>
      </c>
      <c r="E88" s="30" t="s">
        <v>172</v>
      </c>
      <c r="F88" s="30" t="s">
        <v>173</v>
      </c>
      <c r="G88" s="30">
        <v>4</v>
      </c>
      <c r="H88" s="30" t="s">
        <v>174</v>
      </c>
      <c r="I88" s="31" t="s">
        <v>175</v>
      </c>
      <c r="J88" s="30">
        <v>1.7</v>
      </c>
      <c r="K88" s="30">
        <v>816</v>
      </c>
      <c r="L88" s="33">
        <v>816</v>
      </c>
      <c r="M88" s="17"/>
      <c r="N88" s="17"/>
    </row>
    <row r="89" ht="25" customHeight="1" spans="1:14">
      <c r="A89" s="17">
        <f>COUNTA($A$4:A88)</f>
        <v>54</v>
      </c>
      <c r="B89" s="17" t="s">
        <v>169</v>
      </c>
      <c r="C89" s="30" t="s">
        <v>170</v>
      </c>
      <c r="D89" s="30" t="s">
        <v>171</v>
      </c>
      <c r="E89" s="30" t="s">
        <v>176</v>
      </c>
      <c r="F89" s="30" t="s">
        <v>34</v>
      </c>
      <c r="G89" s="30">
        <v>4</v>
      </c>
      <c r="H89" s="30" t="s">
        <v>177</v>
      </c>
      <c r="I89" s="31" t="s">
        <v>175</v>
      </c>
      <c r="J89" s="30">
        <v>1</v>
      </c>
      <c r="K89" s="30">
        <v>480</v>
      </c>
      <c r="L89" s="35">
        <v>1760</v>
      </c>
      <c r="M89" s="17"/>
      <c r="N89" s="17"/>
    </row>
    <row r="90" ht="25" customHeight="1" spans="1:14">
      <c r="A90" s="17"/>
      <c r="B90" s="17"/>
      <c r="C90" s="30"/>
      <c r="D90" s="30"/>
      <c r="E90" s="30"/>
      <c r="F90" s="30"/>
      <c r="G90" s="30"/>
      <c r="H90" s="30" t="s">
        <v>174</v>
      </c>
      <c r="I90" s="31"/>
      <c r="J90" s="30">
        <v>2</v>
      </c>
      <c r="K90" s="19">
        <v>1280</v>
      </c>
      <c r="L90" s="35"/>
      <c r="M90" s="17"/>
      <c r="N90" s="17"/>
    </row>
    <row r="91" ht="25" customHeight="1" spans="1:14">
      <c r="A91" s="17">
        <f>COUNTA($A$4:A90)</f>
        <v>55</v>
      </c>
      <c r="B91" s="17" t="s">
        <v>169</v>
      </c>
      <c r="C91" s="30" t="s">
        <v>170</v>
      </c>
      <c r="D91" s="30" t="s">
        <v>178</v>
      </c>
      <c r="E91" s="30" t="s">
        <v>179</v>
      </c>
      <c r="F91" s="30" t="s">
        <v>173</v>
      </c>
      <c r="G91" s="30">
        <v>3</v>
      </c>
      <c r="H91" s="30" t="s">
        <v>177</v>
      </c>
      <c r="I91" s="30" t="s">
        <v>180</v>
      </c>
      <c r="J91" s="30">
        <v>2</v>
      </c>
      <c r="K91" s="30">
        <v>720</v>
      </c>
      <c r="L91" s="36">
        <v>1968</v>
      </c>
      <c r="M91" s="17"/>
      <c r="N91" s="17"/>
    </row>
    <row r="92" ht="25" customHeight="1" spans="1:14">
      <c r="A92" s="17"/>
      <c r="B92" s="17"/>
      <c r="C92" s="30"/>
      <c r="D92" s="30"/>
      <c r="E92" s="30"/>
      <c r="F92" s="30"/>
      <c r="G92" s="30"/>
      <c r="H92" s="30" t="s">
        <v>174</v>
      </c>
      <c r="I92" s="30"/>
      <c r="J92" s="30">
        <v>2.6</v>
      </c>
      <c r="K92" s="30">
        <v>1248</v>
      </c>
      <c r="L92" s="36"/>
      <c r="M92" s="17"/>
      <c r="N92" s="17"/>
    </row>
    <row r="93" ht="25" customHeight="1" spans="1:14">
      <c r="A93" s="17">
        <f>COUNTA($A$4:A92)</f>
        <v>56</v>
      </c>
      <c r="B93" s="17" t="s">
        <v>169</v>
      </c>
      <c r="C93" s="30" t="s">
        <v>170</v>
      </c>
      <c r="D93" s="30" t="s">
        <v>178</v>
      </c>
      <c r="E93" s="30" t="s">
        <v>181</v>
      </c>
      <c r="F93" s="30" t="s">
        <v>173</v>
      </c>
      <c r="G93" s="30">
        <v>2</v>
      </c>
      <c r="H93" s="30" t="s">
        <v>174</v>
      </c>
      <c r="I93" s="30" t="s">
        <v>180</v>
      </c>
      <c r="J93" s="30">
        <v>2</v>
      </c>
      <c r="K93" s="30">
        <v>960</v>
      </c>
      <c r="L93" s="33">
        <v>960</v>
      </c>
      <c r="M93" s="17"/>
      <c r="N93" s="17"/>
    </row>
    <row r="94" ht="25" customHeight="1" spans="1:14">
      <c r="A94" s="17">
        <f>COUNTA($A$4:A93)</f>
        <v>57</v>
      </c>
      <c r="B94" s="17" t="s">
        <v>169</v>
      </c>
      <c r="C94" s="30" t="s">
        <v>170</v>
      </c>
      <c r="D94" s="30" t="s">
        <v>178</v>
      </c>
      <c r="E94" s="30" t="s">
        <v>182</v>
      </c>
      <c r="F94" s="30" t="s">
        <v>27</v>
      </c>
      <c r="G94" s="30">
        <v>4</v>
      </c>
      <c r="H94" s="30" t="s">
        <v>174</v>
      </c>
      <c r="I94" s="30" t="s">
        <v>180</v>
      </c>
      <c r="J94" s="30">
        <v>3</v>
      </c>
      <c r="K94" s="30">
        <v>1920</v>
      </c>
      <c r="L94" s="36">
        <v>2880</v>
      </c>
      <c r="M94" s="37" t="s">
        <v>183</v>
      </c>
      <c r="N94" s="17"/>
    </row>
    <row r="95" ht="25" customHeight="1" spans="1:14">
      <c r="A95" s="17"/>
      <c r="B95" s="17"/>
      <c r="C95" s="30"/>
      <c r="D95" s="30"/>
      <c r="E95" s="30"/>
      <c r="F95" s="30"/>
      <c r="G95" s="30"/>
      <c r="H95" s="30" t="s">
        <v>177</v>
      </c>
      <c r="I95" s="30"/>
      <c r="J95" s="30">
        <v>2</v>
      </c>
      <c r="K95" s="30">
        <v>960</v>
      </c>
      <c r="L95" s="36"/>
      <c r="M95" s="37"/>
      <c r="N95" s="17"/>
    </row>
    <row r="96" ht="25" customHeight="1" spans="1:14">
      <c r="A96" s="17">
        <f>COUNTA($A$4:A95)</f>
        <v>58</v>
      </c>
      <c r="B96" s="17" t="s">
        <v>169</v>
      </c>
      <c r="C96" s="30" t="s">
        <v>184</v>
      </c>
      <c r="D96" s="30" t="s">
        <v>185</v>
      </c>
      <c r="E96" s="30" t="s">
        <v>186</v>
      </c>
      <c r="F96" s="30" t="s">
        <v>67</v>
      </c>
      <c r="G96" s="30">
        <v>1</v>
      </c>
      <c r="H96" s="30" t="s">
        <v>187</v>
      </c>
      <c r="I96" s="30" t="s">
        <v>188</v>
      </c>
      <c r="J96" s="30">
        <v>1</v>
      </c>
      <c r="K96" s="30">
        <v>640</v>
      </c>
      <c r="L96" s="33">
        <v>640</v>
      </c>
      <c r="M96" s="17"/>
      <c r="N96" s="17"/>
    </row>
    <row r="97" ht="25" customHeight="1" spans="1:14">
      <c r="A97" s="17">
        <f>COUNTA($A$4:A96)</f>
        <v>59</v>
      </c>
      <c r="B97" s="17" t="s">
        <v>169</v>
      </c>
      <c r="C97" s="30" t="s">
        <v>184</v>
      </c>
      <c r="D97" s="30" t="s">
        <v>189</v>
      </c>
      <c r="E97" s="30" t="s">
        <v>190</v>
      </c>
      <c r="F97" s="30" t="s">
        <v>64</v>
      </c>
      <c r="G97" s="30">
        <v>2</v>
      </c>
      <c r="H97" s="30" t="s">
        <v>177</v>
      </c>
      <c r="I97" s="30" t="s">
        <v>191</v>
      </c>
      <c r="J97" s="30">
        <v>1</v>
      </c>
      <c r="K97" s="30">
        <v>480</v>
      </c>
      <c r="L97" s="36">
        <v>800</v>
      </c>
      <c r="M97" s="17"/>
      <c r="N97" s="17"/>
    </row>
    <row r="98" ht="25" customHeight="1" spans="1:14">
      <c r="A98" s="17"/>
      <c r="B98" s="17"/>
      <c r="C98" s="30"/>
      <c r="D98" s="30"/>
      <c r="E98" s="30"/>
      <c r="F98" s="30"/>
      <c r="G98" s="30"/>
      <c r="H98" s="30" t="s">
        <v>44</v>
      </c>
      <c r="I98" s="30"/>
      <c r="J98" s="30">
        <v>1</v>
      </c>
      <c r="K98" s="17">
        <v>320</v>
      </c>
      <c r="L98" s="36"/>
      <c r="M98" s="17"/>
      <c r="N98" s="17"/>
    </row>
    <row r="99" ht="25" customHeight="1" spans="1:14">
      <c r="A99" s="17">
        <f>COUNTA($A$4:A98)</f>
        <v>60</v>
      </c>
      <c r="B99" s="17" t="s">
        <v>169</v>
      </c>
      <c r="C99" s="30" t="s">
        <v>184</v>
      </c>
      <c r="D99" s="30" t="s">
        <v>189</v>
      </c>
      <c r="E99" s="30" t="s">
        <v>192</v>
      </c>
      <c r="F99" s="30" t="s">
        <v>64</v>
      </c>
      <c r="G99" s="17">
        <v>3</v>
      </c>
      <c r="H99" s="30" t="s">
        <v>174</v>
      </c>
      <c r="I99" s="30" t="s">
        <v>191</v>
      </c>
      <c r="J99" s="30">
        <v>4.5</v>
      </c>
      <c r="K99" s="17">
        <v>2880</v>
      </c>
      <c r="L99" s="38">
        <v>3320</v>
      </c>
      <c r="M99" s="17"/>
      <c r="N99" s="17"/>
    </row>
    <row r="100" ht="25" customHeight="1" spans="1:14">
      <c r="A100" s="17"/>
      <c r="B100" s="17"/>
      <c r="C100" s="30"/>
      <c r="D100" s="30"/>
      <c r="E100" s="30"/>
      <c r="F100" s="30"/>
      <c r="G100" s="17"/>
      <c r="H100" s="30" t="s">
        <v>193</v>
      </c>
      <c r="I100" s="30"/>
      <c r="J100" s="30">
        <v>1.1</v>
      </c>
      <c r="K100" s="17">
        <v>440</v>
      </c>
      <c r="L100" s="38"/>
      <c r="M100" s="17"/>
      <c r="N100" s="17"/>
    </row>
    <row r="101" ht="25" customHeight="1" spans="1:14">
      <c r="A101" s="17">
        <f>COUNTA($A$4:A100)</f>
        <v>61</v>
      </c>
      <c r="B101" s="17" t="s">
        <v>169</v>
      </c>
      <c r="C101" s="31" t="s">
        <v>184</v>
      </c>
      <c r="D101" s="31" t="s">
        <v>185</v>
      </c>
      <c r="E101" s="31" t="s">
        <v>194</v>
      </c>
      <c r="F101" s="31" t="s">
        <v>64</v>
      </c>
      <c r="G101" s="32">
        <v>3</v>
      </c>
      <c r="H101" s="31" t="s">
        <v>174</v>
      </c>
      <c r="I101" s="31" t="s">
        <v>188</v>
      </c>
      <c r="J101" s="31">
        <v>2</v>
      </c>
      <c r="K101" s="32">
        <v>1280</v>
      </c>
      <c r="L101" s="39">
        <v>1280</v>
      </c>
      <c r="M101" s="32"/>
      <c r="N101" s="32"/>
    </row>
    <row r="102" ht="25" customHeight="1" spans="1:14">
      <c r="A102" s="17">
        <f>COUNTA($A$4:A101)</f>
        <v>62</v>
      </c>
      <c r="B102" s="17" t="s">
        <v>169</v>
      </c>
      <c r="C102" s="30" t="s">
        <v>184</v>
      </c>
      <c r="D102" s="30" t="s">
        <v>195</v>
      </c>
      <c r="E102" s="30" t="s">
        <v>196</v>
      </c>
      <c r="F102" s="30" t="s">
        <v>64</v>
      </c>
      <c r="G102" s="17">
        <v>2</v>
      </c>
      <c r="H102" s="30" t="s">
        <v>174</v>
      </c>
      <c r="I102" s="30" t="s">
        <v>197</v>
      </c>
      <c r="J102" s="30">
        <v>4.8</v>
      </c>
      <c r="K102" s="17">
        <v>3072</v>
      </c>
      <c r="L102" s="40">
        <v>3072</v>
      </c>
      <c r="M102" s="17"/>
      <c r="N102" s="17"/>
    </row>
    <row r="103" ht="25" customHeight="1" spans="1:14">
      <c r="A103" s="17">
        <f>COUNTA($A$4:A102)</f>
        <v>63</v>
      </c>
      <c r="B103" s="17" t="s">
        <v>169</v>
      </c>
      <c r="C103" s="30" t="s">
        <v>198</v>
      </c>
      <c r="D103" s="30" t="s">
        <v>199</v>
      </c>
      <c r="E103" s="30" t="s">
        <v>200</v>
      </c>
      <c r="F103" s="30" t="s">
        <v>173</v>
      </c>
      <c r="G103" s="17">
        <v>3</v>
      </c>
      <c r="H103" s="30" t="s">
        <v>201</v>
      </c>
      <c r="I103" s="30" t="s">
        <v>202</v>
      </c>
      <c r="J103" s="30">
        <v>1.87</v>
      </c>
      <c r="K103" s="17">
        <v>673.2</v>
      </c>
      <c r="L103" s="40">
        <v>673.2</v>
      </c>
      <c r="M103" s="37" t="s">
        <v>203</v>
      </c>
      <c r="N103" s="17"/>
    </row>
    <row r="104" ht="25" customHeight="1" spans="1:14">
      <c r="A104" s="17">
        <f>COUNTA($A$4:A103)</f>
        <v>64</v>
      </c>
      <c r="B104" s="17" t="s">
        <v>169</v>
      </c>
      <c r="C104" s="30" t="s">
        <v>198</v>
      </c>
      <c r="D104" s="30" t="s">
        <v>204</v>
      </c>
      <c r="E104" s="30" t="s">
        <v>205</v>
      </c>
      <c r="F104" s="30" t="s">
        <v>27</v>
      </c>
      <c r="G104" s="17">
        <v>1</v>
      </c>
      <c r="H104" s="30" t="s">
        <v>29</v>
      </c>
      <c r="I104" s="30" t="s">
        <v>206</v>
      </c>
      <c r="J104" s="30">
        <v>0.6</v>
      </c>
      <c r="K104" s="17">
        <v>192</v>
      </c>
      <c r="L104" s="40">
        <v>192</v>
      </c>
      <c r="M104" s="17"/>
      <c r="N104" s="17"/>
    </row>
    <row r="105" ht="29" customHeight="1" spans="1:14">
      <c r="A105" s="17">
        <f>COUNTA($A$4:A104)</f>
        <v>65</v>
      </c>
      <c r="B105" s="17" t="s">
        <v>169</v>
      </c>
      <c r="C105" s="30" t="s">
        <v>198</v>
      </c>
      <c r="D105" s="30" t="s">
        <v>204</v>
      </c>
      <c r="E105" s="30" t="s">
        <v>207</v>
      </c>
      <c r="F105" s="30" t="s">
        <v>27</v>
      </c>
      <c r="G105" s="17">
        <v>3</v>
      </c>
      <c r="H105" s="30" t="s">
        <v>208</v>
      </c>
      <c r="I105" s="30" t="s">
        <v>206</v>
      </c>
      <c r="J105" s="30">
        <v>1</v>
      </c>
      <c r="K105" s="17">
        <v>560</v>
      </c>
      <c r="L105" s="40">
        <v>560</v>
      </c>
      <c r="M105" s="30" t="s">
        <v>209</v>
      </c>
      <c r="N105" s="17"/>
    </row>
    <row r="106" ht="25" customHeight="1" spans="1:14">
      <c r="A106" s="17">
        <f>COUNTA($A$4:A105)</f>
        <v>66</v>
      </c>
      <c r="B106" s="17" t="s">
        <v>169</v>
      </c>
      <c r="C106" s="30" t="s">
        <v>210</v>
      </c>
      <c r="D106" s="30" t="s">
        <v>211</v>
      </c>
      <c r="E106" s="30" t="s">
        <v>212</v>
      </c>
      <c r="F106" s="30" t="s">
        <v>34</v>
      </c>
      <c r="G106" s="17">
        <v>2</v>
      </c>
      <c r="H106" s="30" t="s">
        <v>174</v>
      </c>
      <c r="I106" s="30" t="s">
        <v>213</v>
      </c>
      <c r="J106" s="30">
        <v>4</v>
      </c>
      <c r="K106" s="17">
        <v>3200</v>
      </c>
      <c r="L106" s="40">
        <v>3200</v>
      </c>
      <c r="M106" s="17"/>
      <c r="N106" s="17"/>
    </row>
    <row r="107" ht="25" customHeight="1" spans="1:14">
      <c r="A107" s="17"/>
      <c r="B107" s="17"/>
      <c r="C107" s="30"/>
      <c r="D107" s="30"/>
      <c r="E107" s="30"/>
      <c r="F107" s="30"/>
      <c r="G107" s="17"/>
      <c r="H107" s="30" t="s">
        <v>174</v>
      </c>
      <c r="I107" s="30" t="s">
        <v>214</v>
      </c>
      <c r="J107" s="30">
        <v>1</v>
      </c>
      <c r="K107" s="17"/>
      <c r="L107" s="40"/>
      <c r="M107" s="17"/>
      <c r="N107" s="17"/>
    </row>
    <row r="108" ht="25" customHeight="1" spans="1:14">
      <c r="A108" s="17">
        <f>COUNTA($A$4:A107)</f>
        <v>67</v>
      </c>
      <c r="B108" s="17" t="s">
        <v>169</v>
      </c>
      <c r="C108" s="30" t="s">
        <v>210</v>
      </c>
      <c r="D108" s="30" t="s">
        <v>120</v>
      </c>
      <c r="E108" s="30" t="s">
        <v>215</v>
      </c>
      <c r="F108" s="30" t="s">
        <v>27</v>
      </c>
      <c r="G108" s="17">
        <v>4</v>
      </c>
      <c r="H108" s="30" t="s">
        <v>216</v>
      </c>
      <c r="I108" s="30" t="s">
        <v>217</v>
      </c>
      <c r="J108" s="30">
        <v>33</v>
      </c>
      <c r="K108" s="17">
        <v>528</v>
      </c>
      <c r="L108" s="38">
        <v>780</v>
      </c>
      <c r="M108" s="17"/>
      <c r="N108" s="17"/>
    </row>
    <row r="109" ht="25" customHeight="1" spans="1:14">
      <c r="A109" s="17"/>
      <c r="B109" s="17"/>
      <c r="C109" s="30"/>
      <c r="D109" s="30"/>
      <c r="E109" s="30"/>
      <c r="F109" s="30"/>
      <c r="G109" s="17"/>
      <c r="H109" s="30" t="s">
        <v>50</v>
      </c>
      <c r="I109" s="30"/>
      <c r="J109" s="30">
        <v>21</v>
      </c>
      <c r="K109" s="17">
        <v>252</v>
      </c>
      <c r="L109" s="38"/>
      <c r="M109" s="17"/>
      <c r="N109" s="17"/>
    </row>
    <row r="110" ht="25" customHeight="1" spans="1:14">
      <c r="A110" s="17">
        <f>COUNTA($A$4:A109)</f>
        <v>68</v>
      </c>
      <c r="B110" s="17" t="s">
        <v>169</v>
      </c>
      <c r="C110" s="30" t="s">
        <v>218</v>
      </c>
      <c r="D110" s="30" t="s">
        <v>219</v>
      </c>
      <c r="E110" s="30" t="s">
        <v>220</v>
      </c>
      <c r="F110" s="30" t="s">
        <v>221</v>
      </c>
      <c r="G110" s="17">
        <v>1</v>
      </c>
      <c r="H110" s="30" t="s">
        <v>222</v>
      </c>
      <c r="I110" s="30" t="s">
        <v>223</v>
      </c>
      <c r="J110" s="30">
        <v>1</v>
      </c>
      <c r="K110" s="17">
        <v>600</v>
      </c>
      <c r="L110" s="40">
        <v>600</v>
      </c>
      <c r="M110" s="17"/>
      <c r="N110" s="17"/>
    </row>
    <row r="111" ht="25" customHeight="1" spans="1:14">
      <c r="A111" s="17">
        <f>COUNTA($A$4:A110)</f>
        <v>69</v>
      </c>
      <c r="B111" s="17" t="s">
        <v>169</v>
      </c>
      <c r="C111" s="30" t="s">
        <v>218</v>
      </c>
      <c r="D111" s="30" t="s">
        <v>224</v>
      </c>
      <c r="E111" s="30" t="s">
        <v>225</v>
      </c>
      <c r="F111" s="30" t="s">
        <v>27</v>
      </c>
      <c r="G111" s="30">
        <v>2</v>
      </c>
      <c r="H111" s="30" t="s">
        <v>44</v>
      </c>
      <c r="I111" s="30" t="s">
        <v>226</v>
      </c>
      <c r="J111" s="30">
        <v>1</v>
      </c>
      <c r="K111" s="30">
        <v>320</v>
      </c>
      <c r="L111" s="33">
        <v>320</v>
      </c>
      <c r="M111" s="17"/>
      <c r="N111" s="17"/>
    </row>
    <row r="112" ht="25" customHeight="1" spans="1:14">
      <c r="A112" s="17">
        <f>COUNTA($A$4:A111)</f>
        <v>70</v>
      </c>
      <c r="B112" s="17" t="s">
        <v>169</v>
      </c>
      <c r="C112" s="31" t="s">
        <v>218</v>
      </c>
      <c r="D112" s="31" t="s">
        <v>227</v>
      </c>
      <c r="E112" s="31" t="s">
        <v>228</v>
      </c>
      <c r="F112" s="31" t="s">
        <v>22</v>
      </c>
      <c r="G112" s="31">
        <v>5</v>
      </c>
      <c r="H112" s="31" t="s">
        <v>177</v>
      </c>
      <c r="I112" s="31" t="s">
        <v>229</v>
      </c>
      <c r="J112" s="31">
        <v>0.6</v>
      </c>
      <c r="K112" s="31">
        <v>216</v>
      </c>
      <c r="L112" s="41">
        <v>216</v>
      </c>
      <c r="M112" s="31" t="s">
        <v>230</v>
      </c>
      <c r="N112" s="31"/>
    </row>
    <row r="113" ht="25" customHeight="1" spans="1:14">
      <c r="A113" s="17">
        <f>COUNTA($A$4:A112)</f>
        <v>71</v>
      </c>
      <c r="B113" s="17" t="s">
        <v>169</v>
      </c>
      <c r="C113" s="31" t="s">
        <v>218</v>
      </c>
      <c r="D113" s="31" t="s">
        <v>231</v>
      </c>
      <c r="E113" s="31" t="s">
        <v>232</v>
      </c>
      <c r="F113" s="31" t="s">
        <v>131</v>
      </c>
      <c r="G113" s="31">
        <v>3</v>
      </c>
      <c r="H113" s="31" t="s">
        <v>233</v>
      </c>
      <c r="I113" s="31" t="s">
        <v>234</v>
      </c>
      <c r="J113" s="31">
        <v>1.2</v>
      </c>
      <c r="K113" s="31">
        <v>960</v>
      </c>
      <c r="L113" s="41">
        <v>960</v>
      </c>
      <c r="M113" s="31"/>
      <c r="N113" s="31"/>
    </row>
    <row r="114" ht="30" customHeight="1" spans="1:14">
      <c r="A114" s="17">
        <f>COUNTA($A$4:A113)</f>
        <v>72</v>
      </c>
      <c r="B114" s="17" t="s">
        <v>169</v>
      </c>
      <c r="C114" s="31" t="s">
        <v>218</v>
      </c>
      <c r="D114" s="31" t="s">
        <v>231</v>
      </c>
      <c r="E114" s="31" t="s">
        <v>235</v>
      </c>
      <c r="F114" s="31" t="s">
        <v>131</v>
      </c>
      <c r="G114" s="31">
        <v>6</v>
      </c>
      <c r="H114" s="31" t="s">
        <v>236</v>
      </c>
      <c r="I114" s="31" t="s">
        <v>234</v>
      </c>
      <c r="J114" s="31">
        <v>0.55</v>
      </c>
      <c r="K114" s="31">
        <v>330</v>
      </c>
      <c r="L114" s="41">
        <v>330</v>
      </c>
      <c r="M114" s="31" t="s">
        <v>237</v>
      </c>
      <c r="N114" s="31" t="s">
        <v>238</v>
      </c>
    </row>
    <row r="115" ht="25" customHeight="1" spans="1:14">
      <c r="A115" s="17">
        <f>COUNTA($A$4:A114)</f>
        <v>73</v>
      </c>
      <c r="B115" s="17" t="s">
        <v>169</v>
      </c>
      <c r="C115" s="17" t="s">
        <v>239</v>
      </c>
      <c r="D115" s="17" t="s">
        <v>240</v>
      </c>
      <c r="E115" s="17" t="s">
        <v>241</v>
      </c>
      <c r="F115" s="30" t="s">
        <v>173</v>
      </c>
      <c r="G115" s="17">
        <v>7</v>
      </c>
      <c r="H115" s="30" t="s">
        <v>201</v>
      </c>
      <c r="I115" s="30" t="s">
        <v>242</v>
      </c>
      <c r="J115" s="17">
        <v>1</v>
      </c>
      <c r="K115" s="17">
        <v>360</v>
      </c>
      <c r="L115" s="38">
        <v>612</v>
      </c>
      <c r="M115" s="37" t="s">
        <v>243</v>
      </c>
      <c r="N115" s="17"/>
    </row>
    <row r="116" ht="25" customHeight="1" spans="1:14">
      <c r="A116" s="17"/>
      <c r="B116" s="17"/>
      <c r="C116" s="17"/>
      <c r="D116" s="17"/>
      <c r="E116" s="17"/>
      <c r="F116" s="30"/>
      <c r="G116" s="17"/>
      <c r="H116" s="30" t="s">
        <v>244</v>
      </c>
      <c r="I116" s="30"/>
      <c r="J116" s="17">
        <v>0.7</v>
      </c>
      <c r="K116" s="17">
        <v>252</v>
      </c>
      <c r="L116" s="38"/>
      <c r="M116" s="37"/>
      <c r="N116" s="17"/>
    </row>
    <row r="117" ht="30" customHeight="1" spans="1:14">
      <c r="A117" s="17">
        <f>COUNTA($A$4:A116)</f>
        <v>74</v>
      </c>
      <c r="B117" s="17" t="s">
        <v>245</v>
      </c>
      <c r="C117" s="30" t="s">
        <v>246</v>
      </c>
      <c r="D117" s="33" t="s">
        <v>247</v>
      </c>
      <c r="E117" s="33" t="s">
        <v>248</v>
      </c>
      <c r="F117" s="33" t="s">
        <v>64</v>
      </c>
      <c r="G117" s="34">
        <v>2</v>
      </c>
      <c r="H117" s="33" t="s">
        <v>249</v>
      </c>
      <c r="I117" s="33" t="s">
        <v>247</v>
      </c>
      <c r="J117" s="34">
        <v>11</v>
      </c>
      <c r="K117" s="42">
        <v>2200</v>
      </c>
      <c r="L117" s="18">
        <v>2200</v>
      </c>
      <c r="M117" s="18"/>
      <c r="N117" s="18"/>
    </row>
    <row r="118" ht="25" customHeight="1" spans="1:14">
      <c r="A118" s="17">
        <f>COUNTA($A$4:A117)</f>
        <v>75</v>
      </c>
      <c r="B118" s="17" t="s">
        <v>245</v>
      </c>
      <c r="C118" s="30" t="s">
        <v>246</v>
      </c>
      <c r="D118" s="33" t="s">
        <v>250</v>
      </c>
      <c r="E118" s="33" t="s">
        <v>251</v>
      </c>
      <c r="F118" s="33" t="s">
        <v>67</v>
      </c>
      <c r="G118" s="34">
        <v>2</v>
      </c>
      <c r="H118" s="33" t="s">
        <v>252</v>
      </c>
      <c r="I118" s="33" t="s">
        <v>250</v>
      </c>
      <c r="J118" s="34">
        <v>1</v>
      </c>
      <c r="K118" s="42">
        <v>480</v>
      </c>
      <c r="L118" s="18">
        <v>480</v>
      </c>
      <c r="M118" s="18" t="s">
        <v>253</v>
      </c>
      <c r="N118" s="18"/>
    </row>
    <row r="119" ht="25" customHeight="1" spans="1:14">
      <c r="A119" s="17">
        <f>COUNTA($A$4:A118)</f>
        <v>76</v>
      </c>
      <c r="B119" s="17" t="s">
        <v>245</v>
      </c>
      <c r="C119" s="30" t="s">
        <v>246</v>
      </c>
      <c r="D119" s="33" t="s">
        <v>254</v>
      </c>
      <c r="E119" s="33" t="s">
        <v>255</v>
      </c>
      <c r="F119" s="33" t="s">
        <v>64</v>
      </c>
      <c r="G119" s="34">
        <v>2</v>
      </c>
      <c r="H119" s="33" t="s">
        <v>29</v>
      </c>
      <c r="I119" s="33" t="s">
        <v>254</v>
      </c>
      <c r="J119" s="34">
        <v>1.1</v>
      </c>
      <c r="K119" s="42">
        <v>352</v>
      </c>
      <c r="L119" s="18">
        <v>3232</v>
      </c>
      <c r="M119" s="18" t="s">
        <v>256</v>
      </c>
      <c r="N119" s="18"/>
    </row>
    <row r="120" ht="25" customHeight="1" spans="1:14">
      <c r="A120" s="17"/>
      <c r="B120" s="17"/>
      <c r="C120" s="30"/>
      <c r="D120" s="33"/>
      <c r="E120" s="33"/>
      <c r="F120" s="33"/>
      <c r="G120" s="34"/>
      <c r="H120" s="33" t="s">
        <v>252</v>
      </c>
      <c r="I120" s="33" t="s">
        <v>254</v>
      </c>
      <c r="J120" s="34">
        <v>4</v>
      </c>
      <c r="K120" s="42">
        <v>1920</v>
      </c>
      <c r="L120" s="18"/>
      <c r="M120" s="18"/>
      <c r="N120" s="18"/>
    </row>
    <row r="121" ht="25" customHeight="1" spans="1:14">
      <c r="A121" s="17"/>
      <c r="B121" s="17"/>
      <c r="C121" s="30"/>
      <c r="D121" s="33"/>
      <c r="E121" s="33"/>
      <c r="F121" s="33"/>
      <c r="G121" s="34"/>
      <c r="H121" s="33" t="s">
        <v>28</v>
      </c>
      <c r="I121" s="33" t="s">
        <v>254</v>
      </c>
      <c r="J121" s="34">
        <v>1.5</v>
      </c>
      <c r="K121" s="42">
        <v>960</v>
      </c>
      <c r="L121" s="18"/>
      <c r="M121" s="18"/>
      <c r="N121" s="18"/>
    </row>
    <row r="122" ht="25" customHeight="1" spans="1:14">
      <c r="A122" s="17">
        <f>COUNTA($A$4:A121)</f>
        <v>77</v>
      </c>
      <c r="B122" s="17" t="s">
        <v>245</v>
      </c>
      <c r="C122" s="30" t="s">
        <v>246</v>
      </c>
      <c r="D122" s="33" t="s">
        <v>254</v>
      </c>
      <c r="E122" s="33" t="s">
        <v>257</v>
      </c>
      <c r="F122" s="33" t="s">
        <v>22</v>
      </c>
      <c r="G122" s="34">
        <v>3</v>
      </c>
      <c r="H122" s="33" t="s">
        <v>252</v>
      </c>
      <c r="I122" s="33" t="s">
        <v>254</v>
      </c>
      <c r="J122" s="34">
        <v>1</v>
      </c>
      <c r="K122" s="42">
        <v>360</v>
      </c>
      <c r="L122" s="18">
        <v>360</v>
      </c>
      <c r="M122" s="18" t="s">
        <v>258</v>
      </c>
      <c r="N122" s="18"/>
    </row>
    <row r="123" ht="25" customHeight="1" spans="1:14">
      <c r="A123" s="17">
        <f>COUNTA($A$4:A122)</f>
        <v>78</v>
      </c>
      <c r="B123" s="17" t="s">
        <v>245</v>
      </c>
      <c r="C123" s="30" t="s">
        <v>246</v>
      </c>
      <c r="D123" s="33" t="s">
        <v>254</v>
      </c>
      <c r="E123" s="33" t="s">
        <v>259</v>
      </c>
      <c r="F123" s="33" t="s">
        <v>22</v>
      </c>
      <c r="G123" s="34">
        <v>1</v>
      </c>
      <c r="H123" s="33" t="s">
        <v>260</v>
      </c>
      <c r="I123" s="33" t="s">
        <v>254</v>
      </c>
      <c r="J123" s="34">
        <v>1.2</v>
      </c>
      <c r="K123" s="42">
        <v>432</v>
      </c>
      <c r="L123" s="18">
        <v>432</v>
      </c>
      <c r="M123" s="18"/>
      <c r="N123" s="18"/>
    </row>
    <row r="124" ht="25" customHeight="1" spans="1:14">
      <c r="A124" s="17">
        <f>COUNTA($A$4:A123)</f>
        <v>79</v>
      </c>
      <c r="B124" s="17" t="s">
        <v>245</v>
      </c>
      <c r="C124" s="30" t="s">
        <v>246</v>
      </c>
      <c r="D124" s="33" t="s">
        <v>254</v>
      </c>
      <c r="E124" s="33" t="s">
        <v>261</v>
      </c>
      <c r="F124" s="33" t="s">
        <v>27</v>
      </c>
      <c r="G124" s="34">
        <v>2</v>
      </c>
      <c r="H124" s="33" t="s">
        <v>28</v>
      </c>
      <c r="I124" s="33" t="s">
        <v>254</v>
      </c>
      <c r="J124" s="34">
        <v>1.6</v>
      </c>
      <c r="K124" s="42">
        <v>1024</v>
      </c>
      <c r="L124" s="18">
        <v>1504</v>
      </c>
      <c r="M124" s="18" t="s">
        <v>262</v>
      </c>
      <c r="N124" s="18"/>
    </row>
    <row r="125" ht="25" customHeight="1" spans="1:14">
      <c r="A125" s="17"/>
      <c r="B125" s="17"/>
      <c r="C125" s="30"/>
      <c r="D125" s="33"/>
      <c r="E125" s="33"/>
      <c r="F125" s="33"/>
      <c r="G125" s="34"/>
      <c r="H125" s="33" t="s">
        <v>252</v>
      </c>
      <c r="I125" s="33" t="s">
        <v>254</v>
      </c>
      <c r="J125" s="34">
        <v>1</v>
      </c>
      <c r="K125" s="42">
        <v>480</v>
      </c>
      <c r="L125" s="18"/>
      <c r="M125" s="18"/>
      <c r="N125" s="18"/>
    </row>
    <row r="126" ht="30" customHeight="1" spans="1:14">
      <c r="A126" s="17">
        <f>COUNTA($A$4:A125)</f>
        <v>80</v>
      </c>
      <c r="B126" s="17" t="s">
        <v>245</v>
      </c>
      <c r="C126" s="30" t="s">
        <v>246</v>
      </c>
      <c r="D126" s="33" t="s">
        <v>263</v>
      </c>
      <c r="E126" s="33" t="s">
        <v>264</v>
      </c>
      <c r="F126" s="33" t="s">
        <v>64</v>
      </c>
      <c r="G126" s="34">
        <v>4</v>
      </c>
      <c r="H126" s="33" t="s">
        <v>265</v>
      </c>
      <c r="I126" s="33" t="s">
        <v>266</v>
      </c>
      <c r="J126" s="34">
        <v>5</v>
      </c>
      <c r="K126" s="42">
        <v>3200</v>
      </c>
      <c r="L126" s="18">
        <v>3200</v>
      </c>
      <c r="M126" s="18"/>
      <c r="N126" s="18"/>
    </row>
    <row r="127" ht="30" customHeight="1" spans="1:14">
      <c r="A127" s="17">
        <f>COUNTA($A$4:A126)</f>
        <v>81</v>
      </c>
      <c r="B127" s="17" t="s">
        <v>245</v>
      </c>
      <c r="C127" s="30" t="s">
        <v>246</v>
      </c>
      <c r="D127" s="33" t="s">
        <v>263</v>
      </c>
      <c r="E127" s="33" t="s">
        <v>267</v>
      </c>
      <c r="F127" s="33" t="s">
        <v>22</v>
      </c>
      <c r="G127" s="34">
        <v>3</v>
      </c>
      <c r="H127" s="33" t="s">
        <v>268</v>
      </c>
      <c r="I127" s="33" t="s">
        <v>263</v>
      </c>
      <c r="J127" s="34">
        <v>6</v>
      </c>
      <c r="K127" s="42">
        <v>1800</v>
      </c>
      <c r="L127" s="42">
        <v>1800</v>
      </c>
      <c r="M127" s="18"/>
      <c r="N127" s="18"/>
    </row>
    <row r="128" ht="30" customHeight="1" spans="1:14">
      <c r="A128" s="17">
        <f>COUNTA($A$4:A127)</f>
        <v>82</v>
      </c>
      <c r="B128" s="17" t="s">
        <v>245</v>
      </c>
      <c r="C128" s="30" t="s">
        <v>246</v>
      </c>
      <c r="D128" s="33" t="s">
        <v>263</v>
      </c>
      <c r="E128" s="33" t="s">
        <v>269</v>
      </c>
      <c r="F128" s="33" t="s">
        <v>38</v>
      </c>
      <c r="G128" s="34">
        <v>2</v>
      </c>
      <c r="H128" s="33" t="s">
        <v>44</v>
      </c>
      <c r="I128" s="33" t="s">
        <v>263</v>
      </c>
      <c r="J128" s="34">
        <v>1</v>
      </c>
      <c r="K128" s="42">
        <v>240</v>
      </c>
      <c r="L128" s="42">
        <v>240</v>
      </c>
      <c r="M128" s="18"/>
      <c r="N128" s="18"/>
    </row>
    <row r="129" ht="25" customHeight="1" spans="1:14">
      <c r="A129" s="17">
        <f>COUNTA($A$4:A128)</f>
        <v>83</v>
      </c>
      <c r="B129" s="17" t="s">
        <v>245</v>
      </c>
      <c r="C129" s="30" t="s">
        <v>246</v>
      </c>
      <c r="D129" s="33" t="s">
        <v>270</v>
      </c>
      <c r="E129" s="33" t="s">
        <v>271</v>
      </c>
      <c r="F129" s="33" t="s">
        <v>34</v>
      </c>
      <c r="G129" s="34">
        <v>5</v>
      </c>
      <c r="H129" s="33" t="s">
        <v>252</v>
      </c>
      <c r="I129" s="33" t="s">
        <v>270</v>
      </c>
      <c r="J129" s="34">
        <v>3</v>
      </c>
      <c r="K129" s="42">
        <v>1440</v>
      </c>
      <c r="L129" s="42">
        <v>1440</v>
      </c>
      <c r="M129" s="18" t="s">
        <v>272</v>
      </c>
      <c r="N129" s="18"/>
    </row>
    <row r="130" ht="25" customHeight="1" spans="1:14">
      <c r="A130" s="17">
        <f>COUNTA($A$4:A129)</f>
        <v>84</v>
      </c>
      <c r="B130" s="17" t="s">
        <v>245</v>
      </c>
      <c r="C130" s="30" t="s">
        <v>273</v>
      </c>
      <c r="D130" s="33" t="s">
        <v>274</v>
      </c>
      <c r="E130" s="33" t="s">
        <v>275</v>
      </c>
      <c r="F130" s="33" t="s">
        <v>22</v>
      </c>
      <c r="G130" s="34">
        <v>2</v>
      </c>
      <c r="H130" s="33" t="s">
        <v>252</v>
      </c>
      <c r="I130" s="33" t="s">
        <v>274</v>
      </c>
      <c r="J130" s="34">
        <v>2.2</v>
      </c>
      <c r="K130" s="42">
        <v>792</v>
      </c>
      <c r="L130" s="30">
        <v>680</v>
      </c>
      <c r="M130" s="33" t="s">
        <v>276</v>
      </c>
      <c r="N130" s="18"/>
    </row>
    <row r="131" ht="25" customHeight="1" spans="1:14">
      <c r="A131" s="17">
        <f>COUNTA($A$4:A130)</f>
        <v>85</v>
      </c>
      <c r="B131" s="17" t="s">
        <v>245</v>
      </c>
      <c r="C131" s="30" t="s">
        <v>277</v>
      </c>
      <c r="D131" s="33" t="s">
        <v>278</v>
      </c>
      <c r="E131" s="33" t="s">
        <v>279</v>
      </c>
      <c r="F131" s="33" t="s">
        <v>22</v>
      </c>
      <c r="G131" s="34">
        <v>4</v>
      </c>
      <c r="H131" s="33" t="s">
        <v>208</v>
      </c>
      <c r="I131" s="33" t="s">
        <v>278</v>
      </c>
      <c r="J131" s="34">
        <v>9</v>
      </c>
      <c r="K131" s="42">
        <v>3780</v>
      </c>
      <c r="L131" s="42">
        <v>4500</v>
      </c>
      <c r="M131" s="18" t="s">
        <v>280</v>
      </c>
      <c r="N131" s="18"/>
    </row>
    <row r="132" ht="25" customHeight="1" spans="1:14">
      <c r="A132" s="17"/>
      <c r="B132" s="17"/>
      <c r="C132" s="30"/>
      <c r="D132" s="33"/>
      <c r="E132" s="33"/>
      <c r="F132" s="33"/>
      <c r="G132" s="34"/>
      <c r="H132" s="33" t="s">
        <v>28</v>
      </c>
      <c r="I132" s="33" t="s">
        <v>278</v>
      </c>
      <c r="J132" s="34">
        <v>1.5</v>
      </c>
      <c r="K132" s="42">
        <v>720</v>
      </c>
      <c r="L132" s="42"/>
      <c r="M132" s="18"/>
      <c r="N132" s="18"/>
    </row>
    <row r="133" ht="25" customHeight="1" spans="1:14">
      <c r="A133" s="17">
        <f>COUNTA($A$4:A132)</f>
        <v>86</v>
      </c>
      <c r="B133" s="17" t="s">
        <v>245</v>
      </c>
      <c r="C133" s="30" t="s">
        <v>277</v>
      </c>
      <c r="D133" s="33" t="s">
        <v>278</v>
      </c>
      <c r="E133" s="33" t="s">
        <v>281</v>
      </c>
      <c r="F133" s="33" t="s">
        <v>27</v>
      </c>
      <c r="G133" s="34">
        <v>3</v>
      </c>
      <c r="H133" s="33" t="s">
        <v>28</v>
      </c>
      <c r="I133" s="33" t="s">
        <v>282</v>
      </c>
      <c r="J133" s="34">
        <v>7</v>
      </c>
      <c r="K133" s="42">
        <v>4480</v>
      </c>
      <c r="L133" s="42">
        <v>4480</v>
      </c>
      <c r="M133" s="18"/>
      <c r="N133" s="18"/>
    </row>
    <row r="134" ht="25" customHeight="1" spans="1:14">
      <c r="A134" s="17">
        <f>COUNTA($A$4:A133)</f>
        <v>87</v>
      </c>
      <c r="B134" s="17" t="s">
        <v>245</v>
      </c>
      <c r="C134" s="30" t="s">
        <v>277</v>
      </c>
      <c r="D134" s="33" t="s">
        <v>283</v>
      </c>
      <c r="E134" s="33" t="s">
        <v>284</v>
      </c>
      <c r="F134" s="30" t="s">
        <v>64</v>
      </c>
      <c r="G134" s="34">
        <v>4</v>
      </c>
      <c r="H134" s="33" t="s">
        <v>265</v>
      </c>
      <c r="I134" s="33" t="s">
        <v>285</v>
      </c>
      <c r="J134" s="34">
        <v>2</v>
      </c>
      <c r="K134" s="42">
        <v>1280</v>
      </c>
      <c r="L134" s="42">
        <v>1280</v>
      </c>
      <c r="M134" s="18" t="s">
        <v>286</v>
      </c>
      <c r="N134" s="18"/>
    </row>
    <row r="135" ht="25" customHeight="1" spans="1:14">
      <c r="A135" s="17">
        <f>COUNTA($A$4:A134)</f>
        <v>88</v>
      </c>
      <c r="B135" s="17" t="s">
        <v>245</v>
      </c>
      <c r="C135" s="30" t="s">
        <v>287</v>
      </c>
      <c r="D135" s="33" t="s">
        <v>288</v>
      </c>
      <c r="E135" s="33" t="s">
        <v>289</v>
      </c>
      <c r="F135" s="33" t="s">
        <v>27</v>
      </c>
      <c r="G135" s="34">
        <v>4</v>
      </c>
      <c r="H135" s="33" t="s">
        <v>187</v>
      </c>
      <c r="I135" s="33" t="s">
        <v>288</v>
      </c>
      <c r="J135" s="34">
        <v>1</v>
      </c>
      <c r="K135" s="42">
        <v>640</v>
      </c>
      <c r="L135" s="42">
        <v>4352</v>
      </c>
      <c r="M135" s="18"/>
      <c r="N135" s="18"/>
    </row>
    <row r="136" ht="25" customHeight="1" spans="1:14">
      <c r="A136" s="17"/>
      <c r="B136" s="17"/>
      <c r="C136" s="30"/>
      <c r="D136" s="33"/>
      <c r="E136" s="33"/>
      <c r="F136" s="33"/>
      <c r="G136" s="34"/>
      <c r="H136" s="33" t="s">
        <v>28</v>
      </c>
      <c r="I136" s="33" t="s">
        <v>288</v>
      </c>
      <c r="J136" s="34">
        <v>5.8</v>
      </c>
      <c r="K136" s="42">
        <v>3712</v>
      </c>
      <c r="L136" s="42"/>
      <c r="M136" s="18"/>
      <c r="N136" s="18"/>
    </row>
    <row r="137" ht="25" customHeight="1" spans="1:14">
      <c r="A137" s="17">
        <f>COUNTA($A$4:A136)</f>
        <v>89</v>
      </c>
      <c r="B137" s="17" t="s">
        <v>245</v>
      </c>
      <c r="C137" s="30" t="s">
        <v>287</v>
      </c>
      <c r="D137" s="33" t="s">
        <v>288</v>
      </c>
      <c r="E137" s="33" t="s">
        <v>290</v>
      </c>
      <c r="F137" s="33" t="s">
        <v>34</v>
      </c>
      <c r="G137" s="34">
        <v>3</v>
      </c>
      <c r="H137" s="33" t="s">
        <v>187</v>
      </c>
      <c r="I137" s="33" t="s">
        <v>288</v>
      </c>
      <c r="J137" s="34">
        <v>1</v>
      </c>
      <c r="K137" s="42">
        <v>640</v>
      </c>
      <c r="L137" s="18">
        <v>640</v>
      </c>
      <c r="M137" s="18"/>
      <c r="N137" s="18"/>
    </row>
    <row r="138" ht="25" customHeight="1" spans="1:14">
      <c r="A138" s="17">
        <f>COUNTA($A$4:A137)</f>
        <v>90</v>
      </c>
      <c r="B138" s="17" t="s">
        <v>245</v>
      </c>
      <c r="C138" s="30" t="s">
        <v>287</v>
      </c>
      <c r="D138" s="33" t="s">
        <v>288</v>
      </c>
      <c r="E138" s="33" t="s">
        <v>291</v>
      </c>
      <c r="F138" s="33" t="s">
        <v>22</v>
      </c>
      <c r="G138" s="34">
        <v>4</v>
      </c>
      <c r="H138" s="33" t="s">
        <v>265</v>
      </c>
      <c r="I138" s="33" t="s">
        <v>288</v>
      </c>
      <c r="J138" s="34">
        <v>1.5</v>
      </c>
      <c r="K138" s="42">
        <v>720</v>
      </c>
      <c r="L138" s="18">
        <v>720</v>
      </c>
      <c r="M138" s="18"/>
      <c r="N138" s="18"/>
    </row>
    <row r="139" ht="25" customHeight="1" spans="1:14">
      <c r="A139" s="17">
        <f>COUNTA($A$4:A138)</f>
        <v>91</v>
      </c>
      <c r="B139" s="17" t="s">
        <v>245</v>
      </c>
      <c r="C139" s="30" t="s">
        <v>287</v>
      </c>
      <c r="D139" s="33" t="s">
        <v>292</v>
      </c>
      <c r="E139" s="33" t="s">
        <v>293</v>
      </c>
      <c r="F139" s="33" t="s">
        <v>22</v>
      </c>
      <c r="G139" s="34">
        <v>3</v>
      </c>
      <c r="H139" s="33" t="s">
        <v>29</v>
      </c>
      <c r="I139" s="33" t="s">
        <v>292</v>
      </c>
      <c r="J139" s="34">
        <v>4</v>
      </c>
      <c r="K139" s="42">
        <v>960</v>
      </c>
      <c r="L139" s="18">
        <v>3318</v>
      </c>
      <c r="M139" s="18" t="s">
        <v>294</v>
      </c>
      <c r="N139" s="18"/>
    </row>
    <row r="140" ht="25" customHeight="1" spans="1:14">
      <c r="A140" s="17"/>
      <c r="B140" s="17"/>
      <c r="C140" s="30"/>
      <c r="D140" s="33"/>
      <c r="E140" s="33"/>
      <c r="F140" s="33"/>
      <c r="G140" s="34"/>
      <c r="H140" s="33" t="s">
        <v>252</v>
      </c>
      <c r="I140" s="33" t="s">
        <v>292</v>
      </c>
      <c r="J140" s="34">
        <v>2</v>
      </c>
      <c r="K140" s="42">
        <v>720</v>
      </c>
      <c r="L140" s="18"/>
      <c r="M140" s="18"/>
      <c r="N140" s="18"/>
    </row>
    <row r="141" ht="25" customHeight="1" spans="1:14">
      <c r="A141" s="17"/>
      <c r="B141" s="17"/>
      <c r="C141" s="30"/>
      <c r="D141" s="33"/>
      <c r="E141" s="33"/>
      <c r="F141" s="33"/>
      <c r="G141" s="34"/>
      <c r="H141" s="33" t="s">
        <v>28</v>
      </c>
      <c r="I141" s="33" t="s">
        <v>292</v>
      </c>
      <c r="J141" s="34">
        <v>3</v>
      </c>
      <c r="K141" s="42">
        <v>1440</v>
      </c>
      <c r="L141" s="18"/>
      <c r="M141" s="18"/>
      <c r="N141" s="18"/>
    </row>
    <row r="142" ht="25" customHeight="1" spans="1:14">
      <c r="A142" s="17"/>
      <c r="B142" s="17"/>
      <c r="C142" s="30"/>
      <c r="D142" s="33"/>
      <c r="E142" s="33"/>
      <c r="F142" s="33"/>
      <c r="G142" s="34"/>
      <c r="H142" s="33" t="s">
        <v>50</v>
      </c>
      <c r="I142" s="33" t="s">
        <v>292</v>
      </c>
      <c r="J142" s="34">
        <v>22</v>
      </c>
      <c r="K142" s="42">
        <v>198</v>
      </c>
      <c r="L142" s="18"/>
      <c r="M142" s="18"/>
      <c r="N142" s="18"/>
    </row>
    <row r="143" ht="25" customHeight="1" spans="1:14">
      <c r="A143" s="17">
        <f>COUNTA($A$4:A142)</f>
        <v>92</v>
      </c>
      <c r="B143" s="17" t="s">
        <v>245</v>
      </c>
      <c r="C143" s="30" t="s">
        <v>287</v>
      </c>
      <c r="D143" s="33" t="s">
        <v>295</v>
      </c>
      <c r="E143" s="33" t="s">
        <v>296</v>
      </c>
      <c r="F143" s="33" t="s">
        <v>34</v>
      </c>
      <c r="G143" s="34">
        <v>3</v>
      </c>
      <c r="H143" s="33" t="s">
        <v>50</v>
      </c>
      <c r="I143" s="33" t="s">
        <v>295</v>
      </c>
      <c r="J143" s="34">
        <v>20</v>
      </c>
      <c r="K143" s="42">
        <v>240</v>
      </c>
      <c r="L143" s="18">
        <v>240</v>
      </c>
      <c r="M143" s="18"/>
      <c r="N143" s="18"/>
    </row>
    <row r="144" ht="29" customHeight="1" spans="1:14">
      <c r="A144" s="17">
        <f>COUNTA($A$4:A143)</f>
        <v>93</v>
      </c>
      <c r="B144" s="17" t="s">
        <v>245</v>
      </c>
      <c r="C144" s="30" t="s">
        <v>287</v>
      </c>
      <c r="D144" s="33" t="s">
        <v>297</v>
      </c>
      <c r="E144" s="33" t="s">
        <v>298</v>
      </c>
      <c r="F144" s="17" t="s">
        <v>38</v>
      </c>
      <c r="G144" s="34">
        <v>3</v>
      </c>
      <c r="H144" s="33" t="s">
        <v>50</v>
      </c>
      <c r="I144" s="33" t="s">
        <v>297</v>
      </c>
      <c r="J144" s="34">
        <v>30</v>
      </c>
      <c r="K144" s="42">
        <v>270</v>
      </c>
      <c r="L144" s="34">
        <v>270</v>
      </c>
      <c r="M144" s="18" t="s">
        <v>299</v>
      </c>
      <c r="N144" s="18"/>
    </row>
    <row r="145" ht="25" customHeight="1" spans="1:14">
      <c r="A145" s="17">
        <f>COUNTA($A$4:A144)</f>
        <v>94</v>
      </c>
      <c r="B145" s="17" t="s">
        <v>245</v>
      </c>
      <c r="C145" s="30" t="s">
        <v>287</v>
      </c>
      <c r="D145" s="33" t="s">
        <v>300</v>
      </c>
      <c r="E145" s="33" t="s">
        <v>301</v>
      </c>
      <c r="F145" s="33" t="s">
        <v>34</v>
      </c>
      <c r="G145" s="34">
        <v>1</v>
      </c>
      <c r="H145" s="33" t="s">
        <v>56</v>
      </c>
      <c r="I145" s="33" t="s">
        <v>300</v>
      </c>
      <c r="J145" s="34">
        <v>3</v>
      </c>
      <c r="K145" s="42">
        <v>1200</v>
      </c>
      <c r="L145" s="34">
        <v>1200</v>
      </c>
      <c r="M145" s="18"/>
      <c r="N145" s="18"/>
    </row>
    <row r="146" ht="25" customHeight="1" spans="1:14">
      <c r="A146" s="17">
        <f>COUNTA($A$4:A145)</f>
        <v>95</v>
      </c>
      <c r="B146" s="17" t="s">
        <v>245</v>
      </c>
      <c r="C146" s="30" t="s">
        <v>287</v>
      </c>
      <c r="D146" s="33" t="s">
        <v>300</v>
      </c>
      <c r="E146" s="33" t="s">
        <v>302</v>
      </c>
      <c r="F146" s="33" t="s">
        <v>64</v>
      </c>
      <c r="G146" s="34">
        <v>5</v>
      </c>
      <c r="H146" s="33" t="s">
        <v>50</v>
      </c>
      <c r="I146" s="33" t="s">
        <v>300</v>
      </c>
      <c r="J146" s="34">
        <v>25</v>
      </c>
      <c r="K146" s="42">
        <v>300</v>
      </c>
      <c r="L146" s="18">
        <v>3756</v>
      </c>
      <c r="M146" s="18" t="s">
        <v>303</v>
      </c>
      <c r="N146" s="18"/>
    </row>
    <row r="147" ht="25" customHeight="1" spans="1:14">
      <c r="A147" s="17"/>
      <c r="B147" s="17"/>
      <c r="C147" s="30"/>
      <c r="D147" s="33"/>
      <c r="E147" s="33"/>
      <c r="F147" s="33"/>
      <c r="G147" s="34"/>
      <c r="H147" s="33" t="s">
        <v>29</v>
      </c>
      <c r="I147" s="33" t="s">
        <v>300</v>
      </c>
      <c r="J147" s="34">
        <v>5.8</v>
      </c>
      <c r="K147" s="42">
        <v>1856</v>
      </c>
      <c r="L147" s="18"/>
      <c r="M147" s="18"/>
      <c r="N147" s="18"/>
    </row>
    <row r="148" ht="25" customHeight="1" spans="1:14">
      <c r="A148" s="17"/>
      <c r="B148" s="17"/>
      <c r="C148" s="30"/>
      <c r="D148" s="33"/>
      <c r="E148" s="33"/>
      <c r="F148" s="33"/>
      <c r="G148" s="34"/>
      <c r="H148" s="33" t="s">
        <v>28</v>
      </c>
      <c r="I148" s="33" t="s">
        <v>300</v>
      </c>
      <c r="J148" s="34">
        <v>2.5</v>
      </c>
      <c r="K148" s="42">
        <v>1600</v>
      </c>
      <c r="L148" s="18"/>
      <c r="M148" s="18"/>
      <c r="N148" s="18"/>
    </row>
    <row r="149" ht="29" customHeight="1" spans="1:14">
      <c r="A149" s="17">
        <f>COUNTA($A$4:A148)</f>
        <v>96</v>
      </c>
      <c r="B149" s="17" t="s">
        <v>245</v>
      </c>
      <c r="C149" s="30" t="s">
        <v>287</v>
      </c>
      <c r="D149" s="33" t="s">
        <v>300</v>
      </c>
      <c r="E149" s="33" t="s">
        <v>304</v>
      </c>
      <c r="F149" s="33" t="s">
        <v>27</v>
      </c>
      <c r="G149" s="34">
        <v>1</v>
      </c>
      <c r="H149" s="33" t="s">
        <v>28</v>
      </c>
      <c r="I149" s="33" t="s">
        <v>300</v>
      </c>
      <c r="J149" s="34">
        <v>7.5</v>
      </c>
      <c r="K149" s="42">
        <v>4800</v>
      </c>
      <c r="L149" s="42">
        <v>4340</v>
      </c>
      <c r="M149" s="18" t="s">
        <v>305</v>
      </c>
      <c r="N149" s="18"/>
    </row>
    <row r="150" ht="25" customHeight="1" spans="1:14">
      <c r="A150" s="17">
        <f>COUNTA($A$4:A149)</f>
        <v>97</v>
      </c>
      <c r="B150" s="17" t="s">
        <v>245</v>
      </c>
      <c r="C150" s="30" t="s">
        <v>287</v>
      </c>
      <c r="D150" s="33" t="s">
        <v>300</v>
      </c>
      <c r="E150" s="30" t="s">
        <v>306</v>
      </c>
      <c r="F150" s="30" t="s">
        <v>67</v>
      </c>
      <c r="G150" s="30">
        <v>3</v>
      </c>
      <c r="H150" s="30" t="s">
        <v>28</v>
      </c>
      <c r="I150" s="33" t="s">
        <v>300</v>
      </c>
      <c r="J150" s="30">
        <v>1.5</v>
      </c>
      <c r="K150" s="31">
        <v>960</v>
      </c>
      <c r="L150" s="18">
        <v>960</v>
      </c>
      <c r="M150" s="18"/>
      <c r="N150" s="18"/>
    </row>
    <row r="151" ht="25" customHeight="1" spans="1:14">
      <c r="A151" s="17">
        <f>COUNTA($A$4:A150)</f>
        <v>98</v>
      </c>
      <c r="B151" s="17" t="s">
        <v>245</v>
      </c>
      <c r="C151" s="30" t="s">
        <v>287</v>
      </c>
      <c r="D151" s="33" t="s">
        <v>307</v>
      </c>
      <c r="E151" s="30" t="s">
        <v>308</v>
      </c>
      <c r="F151" s="30" t="s">
        <v>38</v>
      </c>
      <c r="G151" s="30">
        <v>1</v>
      </c>
      <c r="H151" s="33" t="s">
        <v>252</v>
      </c>
      <c r="I151" s="33" t="s">
        <v>307</v>
      </c>
      <c r="J151" s="30">
        <v>2</v>
      </c>
      <c r="K151" s="31">
        <v>720</v>
      </c>
      <c r="L151" s="18">
        <v>720</v>
      </c>
      <c r="M151" s="18"/>
      <c r="N151" s="18"/>
    </row>
    <row r="152" ht="25" customHeight="1" spans="1:14">
      <c r="A152" s="17">
        <f>COUNTA($A$4:A151)</f>
        <v>99</v>
      </c>
      <c r="B152" s="17" t="s">
        <v>245</v>
      </c>
      <c r="C152" s="30" t="s">
        <v>287</v>
      </c>
      <c r="D152" s="33" t="s">
        <v>307</v>
      </c>
      <c r="E152" s="30" t="s">
        <v>309</v>
      </c>
      <c r="F152" s="30" t="s">
        <v>131</v>
      </c>
      <c r="G152" s="30">
        <v>4</v>
      </c>
      <c r="H152" s="33" t="s">
        <v>252</v>
      </c>
      <c r="I152" s="33" t="s">
        <v>307</v>
      </c>
      <c r="J152" s="30">
        <v>3</v>
      </c>
      <c r="K152" s="31">
        <v>1800</v>
      </c>
      <c r="L152" s="18">
        <v>1085</v>
      </c>
      <c r="M152" s="18" t="s">
        <v>310</v>
      </c>
      <c r="N152" s="18"/>
    </row>
    <row r="153" ht="25" customHeight="1" spans="1:14">
      <c r="A153" s="17">
        <f>COUNTA($A$4:A152)</f>
        <v>100</v>
      </c>
      <c r="B153" s="17" t="s">
        <v>245</v>
      </c>
      <c r="C153" s="30" t="s">
        <v>287</v>
      </c>
      <c r="D153" s="33" t="s">
        <v>307</v>
      </c>
      <c r="E153" s="30" t="s">
        <v>311</v>
      </c>
      <c r="F153" s="30" t="s">
        <v>22</v>
      </c>
      <c r="G153" s="30">
        <v>5</v>
      </c>
      <c r="H153" s="33" t="s">
        <v>252</v>
      </c>
      <c r="I153" s="33" t="s">
        <v>307</v>
      </c>
      <c r="J153" s="30">
        <v>2.5</v>
      </c>
      <c r="K153" s="31">
        <v>900</v>
      </c>
      <c r="L153" s="18">
        <v>900</v>
      </c>
      <c r="M153" s="18" t="s">
        <v>312</v>
      </c>
      <c r="N153" s="18"/>
    </row>
    <row r="154" ht="25" customHeight="1" spans="1:14">
      <c r="A154" s="17">
        <f>COUNTA($A$4:A153)</f>
        <v>101</v>
      </c>
      <c r="B154" s="17" t="s">
        <v>245</v>
      </c>
      <c r="C154" s="30" t="s">
        <v>287</v>
      </c>
      <c r="D154" s="33" t="s">
        <v>313</v>
      </c>
      <c r="E154" s="30" t="s">
        <v>314</v>
      </c>
      <c r="F154" s="30" t="s">
        <v>34</v>
      </c>
      <c r="G154" s="30">
        <v>1</v>
      </c>
      <c r="H154" s="33" t="s">
        <v>50</v>
      </c>
      <c r="I154" s="33" t="s">
        <v>313</v>
      </c>
      <c r="J154" s="30">
        <v>36</v>
      </c>
      <c r="K154" s="31">
        <v>432</v>
      </c>
      <c r="L154" s="18">
        <v>752</v>
      </c>
      <c r="M154" s="18" t="s">
        <v>315</v>
      </c>
      <c r="N154" s="18"/>
    </row>
    <row r="155" ht="25" customHeight="1" spans="1:14">
      <c r="A155" s="17"/>
      <c r="B155" s="17"/>
      <c r="C155" s="30"/>
      <c r="D155" s="33"/>
      <c r="E155" s="30"/>
      <c r="F155" s="30"/>
      <c r="G155" s="30"/>
      <c r="H155" s="33" t="s">
        <v>44</v>
      </c>
      <c r="I155" s="33" t="s">
        <v>313</v>
      </c>
      <c r="J155" s="30">
        <v>1</v>
      </c>
      <c r="K155" s="31">
        <v>320</v>
      </c>
      <c r="L155" s="18"/>
      <c r="M155" s="18"/>
      <c r="N155" s="18"/>
    </row>
    <row r="156" ht="25" customHeight="1" spans="1:14">
      <c r="A156" s="17">
        <f>COUNTA($A$4:A155)</f>
        <v>102</v>
      </c>
      <c r="B156" s="17" t="s">
        <v>245</v>
      </c>
      <c r="C156" s="30" t="s">
        <v>287</v>
      </c>
      <c r="D156" s="33" t="s">
        <v>313</v>
      </c>
      <c r="E156" s="30" t="s">
        <v>316</v>
      </c>
      <c r="F156" s="30" t="s">
        <v>34</v>
      </c>
      <c r="G156" s="30">
        <v>1</v>
      </c>
      <c r="H156" s="33" t="s">
        <v>252</v>
      </c>
      <c r="I156" s="33" t="s">
        <v>313</v>
      </c>
      <c r="J156" s="30">
        <v>3</v>
      </c>
      <c r="K156" s="31">
        <v>1440</v>
      </c>
      <c r="L156" s="18">
        <v>840</v>
      </c>
      <c r="M156" s="18" t="s">
        <v>317</v>
      </c>
      <c r="N156" s="18"/>
    </row>
    <row r="157" ht="25" customHeight="1" spans="1:14">
      <c r="A157" s="17">
        <f>COUNTA($A$4:A156)</f>
        <v>103</v>
      </c>
      <c r="B157" s="17" t="s">
        <v>245</v>
      </c>
      <c r="C157" s="30" t="s">
        <v>287</v>
      </c>
      <c r="D157" s="33" t="s">
        <v>313</v>
      </c>
      <c r="E157" s="30" t="s">
        <v>318</v>
      </c>
      <c r="F157" s="30" t="s">
        <v>64</v>
      </c>
      <c r="G157" s="30">
        <v>4</v>
      </c>
      <c r="H157" s="33" t="s">
        <v>252</v>
      </c>
      <c r="I157" s="33" t="s">
        <v>319</v>
      </c>
      <c r="J157" s="30">
        <v>9</v>
      </c>
      <c r="K157" s="31">
        <v>4320</v>
      </c>
      <c r="L157" s="18">
        <v>1160</v>
      </c>
      <c r="M157" s="18" t="s">
        <v>320</v>
      </c>
      <c r="N157" s="18"/>
    </row>
    <row r="158" ht="25" customHeight="1" spans="1:14">
      <c r="A158" s="17">
        <f>COUNTA($A$4:A157)</f>
        <v>104</v>
      </c>
      <c r="B158" s="17" t="s">
        <v>245</v>
      </c>
      <c r="C158" s="30" t="s">
        <v>287</v>
      </c>
      <c r="D158" s="33" t="s">
        <v>313</v>
      </c>
      <c r="E158" s="30" t="s">
        <v>321</v>
      </c>
      <c r="F158" s="30" t="s">
        <v>38</v>
      </c>
      <c r="G158" s="30">
        <v>1</v>
      </c>
      <c r="H158" s="33" t="s">
        <v>252</v>
      </c>
      <c r="I158" s="33" t="s">
        <v>319</v>
      </c>
      <c r="J158" s="30">
        <v>2.15</v>
      </c>
      <c r="K158" s="31">
        <v>774</v>
      </c>
      <c r="L158" s="18">
        <v>774</v>
      </c>
      <c r="M158" s="18" t="s">
        <v>322</v>
      </c>
      <c r="N158" s="18"/>
    </row>
    <row r="159" ht="25" customHeight="1" spans="1:14">
      <c r="A159" s="17">
        <f>COUNTA($A$4:A158)</f>
        <v>105</v>
      </c>
      <c r="B159" s="17" t="s">
        <v>245</v>
      </c>
      <c r="C159" s="30" t="s">
        <v>323</v>
      </c>
      <c r="D159" s="33" t="s">
        <v>324</v>
      </c>
      <c r="E159" s="30" t="s">
        <v>325</v>
      </c>
      <c r="F159" s="30" t="s">
        <v>22</v>
      </c>
      <c r="G159" s="30">
        <v>4</v>
      </c>
      <c r="H159" s="33" t="s">
        <v>28</v>
      </c>
      <c r="I159" s="33" t="s">
        <v>324</v>
      </c>
      <c r="J159" s="30">
        <v>5</v>
      </c>
      <c r="K159" s="31">
        <v>2400</v>
      </c>
      <c r="L159" s="18">
        <v>3480</v>
      </c>
      <c r="M159" s="18" t="s">
        <v>326</v>
      </c>
      <c r="N159" s="18"/>
    </row>
    <row r="160" ht="25" customHeight="1" spans="1:14">
      <c r="A160" s="17"/>
      <c r="B160" s="17"/>
      <c r="C160" s="30"/>
      <c r="D160" s="33"/>
      <c r="E160" s="30"/>
      <c r="F160" s="30"/>
      <c r="G160" s="30"/>
      <c r="H160" s="33" t="s">
        <v>252</v>
      </c>
      <c r="I160" s="33" t="s">
        <v>324</v>
      </c>
      <c r="J160" s="30">
        <v>3</v>
      </c>
      <c r="K160" s="31">
        <v>1080</v>
      </c>
      <c r="L160" s="18"/>
      <c r="M160" s="18"/>
      <c r="N160" s="18"/>
    </row>
    <row r="161" ht="25" customHeight="1" spans="1:14">
      <c r="A161" s="17">
        <f>COUNTA($A$4:A160)</f>
        <v>106</v>
      </c>
      <c r="B161" s="17" t="s">
        <v>245</v>
      </c>
      <c r="C161" s="30" t="s">
        <v>323</v>
      </c>
      <c r="D161" s="33" t="s">
        <v>327</v>
      </c>
      <c r="E161" s="30" t="s">
        <v>328</v>
      </c>
      <c r="F161" s="30" t="s">
        <v>38</v>
      </c>
      <c r="G161" s="30">
        <v>4</v>
      </c>
      <c r="H161" s="33" t="s">
        <v>28</v>
      </c>
      <c r="I161" s="33" t="s">
        <v>327</v>
      </c>
      <c r="J161" s="30">
        <v>5</v>
      </c>
      <c r="K161" s="31">
        <v>2400</v>
      </c>
      <c r="L161" s="18">
        <v>4020</v>
      </c>
      <c r="M161" s="18" t="s">
        <v>329</v>
      </c>
      <c r="N161" s="18"/>
    </row>
    <row r="162" ht="25" customHeight="1" spans="1:14">
      <c r="A162" s="17"/>
      <c r="B162" s="17"/>
      <c r="C162" s="30"/>
      <c r="D162" s="33"/>
      <c r="E162" s="30"/>
      <c r="F162" s="30"/>
      <c r="G162" s="30"/>
      <c r="H162" s="33" t="s">
        <v>252</v>
      </c>
      <c r="I162" s="33" t="s">
        <v>327</v>
      </c>
      <c r="J162" s="30">
        <v>4.5</v>
      </c>
      <c r="K162" s="31">
        <v>1620</v>
      </c>
      <c r="L162" s="18"/>
      <c r="M162" s="18"/>
      <c r="N162" s="18"/>
    </row>
    <row r="163" ht="25" customHeight="1" spans="1:14">
      <c r="A163" s="17">
        <f>COUNTA($A$4:A162)</f>
        <v>107</v>
      </c>
      <c r="B163" s="17" t="s">
        <v>245</v>
      </c>
      <c r="C163" s="30" t="s">
        <v>323</v>
      </c>
      <c r="D163" s="33" t="s">
        <v>327</v>
      </c>
      <c r="E163" s="30" t="s">
        <v>330</v>
      </c>
      <c r="F163" s="30" t="s">
        <v>64</v>
      </c>
      <c r="G163" s="30">
        <v>4</v>
      </c>
      <c r="H163" s="33" t="s">
        <v>28</v>
      </c>
      <c r="I163" s="33" t="s">
        <v>327</v>
      </c>
      <c r="J163" s="30">
        <v>2</v>
      </c>
      <c r="K163" s="31">
        <v>1280</v>
      </c>
      <c r="L163" s="18">
        <v>2240</v>
      </c>
      <c r="M163" s="18" t="s">
        <v>331</v>
      </c>
      <c r="N163" s="18"/>
    </row>
    <row r="164" ht="25" customHeight="1" spans="1:14">
      <c r="A164" s="17"/>
      <c r="B164" s="17"/>
      <c r="C164" s="30"/>
      <c r="D164" s="33"/>
      <c r="E164" s="30"/>
      <c r="F164" s="30"/>
      <c r="G164" s="30"/>
      <c r="H164" s="33" t="s">
        <v>252</v>
      </c>
      <c r="I164" s="33" t="s">
        <v>327</v>
      </c>
      <c r="J164" s="30">
        <v>2</v>
      </c>
      <c r="K164" s="31">
        <v>960</v>
      </c>
      <c r="L164" s="18"/>
      <c r="M164" s="18"/>
      <c r="N164" s="18"/>
    </row>
    <row r="165" ht="25" customHeight="1" spans="1:14">
      <c r="A165" s="17">
        <f>COUNTA($A$4:A164)</f>
        <v>108</v>
      </c>
      <c r="B165" s="17" t="s">
        <v>245</v>
      </c>
      <c r="C165" s="30" t="s">
        <v>323</v>
      </c>
      <c r="D165" s="33" t="s">
        <v>327</v>
      </c>
      <c r="E165" s="30" t="s">
        <v>332</v>
      </c>
      <c r="F165" s="30" t="s">
        <v>67</v>
      </c>
      <c r="G165" s="30">
        <v>4</v>
      </c>
      <c r="H165" s="33" t="s">
        <v>333</v>
      </c>
      <c r="I165" s="33" t="s">
        <v>327</v>
      </c>
      <c r="J165" s="30">
        <v>1.2</v>
      </c>
      <c r="K165" s="31">
        <v>768</v>
      </c>
      <c r="L165" s="18">
        <v>3968</v>
      </c>
      <c r="M165" s="18"/>
      <c r="N165" s="18"/>
    </row>
    <row r="166" ht="25" customHeight="1" spans="1:14">
      <c r="A166" s="17"/>
      <c r="B166" s="17"/>
      <c r="C166" s="30"/>
      <c r="D166" s="33"/>
      <c r="E166" s="30"/>
      <c r="F166" s="30"/>
      <c r="G166" s="30"/>
      <c r="H166" s="33" t="s">
        <v>28</v>
      </c>
      <c r="I166" s="33" t="s">
        <v>327</v>
      </c>
      <c r="J166" s="30">
        <v>5</v>
      </c>
      <c r="K166" s="31">
        <v>3200</v>
      </c>
      <c r="L166" s="18"/>
      <c r="M166" s="18"/>
      <c r="N166" s="18"/>
    </row>
    <row r="167" ht="25" customHeight="1" spans="1:14">
      <c r="A167" s="17">
        <f>COUNTA($A$4:A166)</f>
        <v>109</v>
      </c>
      <c r="B167" s="17" t="s">
        <v>245</v>
      </c>
      <c r="C167" s="30" t="s">
        <v>323</v>
      </c>
      <c r="D167" s="33" t="s">
        <v>334</v>
      </c>
      <c r="E167" s="30" t="s">
        <v>335</v>
      </c>
      <c r="F167" s="30" t="s">
        <v>38</v>
      </c>
      <c r="G167" s="30">
        <v>3</v>
      </c>
      <c r="H167" s="33" t="s">
        <v>28</v>
      </c>
      <c r="I167" s="33" t="s">
        <v>327</v>
      </c>
      <c r="J167" s="30">
        <v>1</v>
      </c>
      <c r="K167" s="31">
        <v>480</v>
      </c>
      <c r="L167" s="18">
        <v>480</v>
      </c>
      <c r="M167" s="18"/>
      <c r="N167" s="18"/>
    </row>
    <row r="168" ht="25" customHeight="1" spans="1:14">
      <c r="A168" s="17">
        <f>COUNTA($A$4:A167)</f>
        <v>110</v>
      </c>
      <c r="B168" s="17" t="s">
        <v>245</v>
      </c>
      <c r="C168" s="30" t="s">
        <v>323</v>
      </c>
      <c r="D168" s="33" t="s">
        <v>336</v>
      </c>
      <c r="E168" s="30" t="s">
        <v>337</v>
      </c>
      <c r="F168" s="30" t="s">
        <v>67</v>
      </c>
      <c r="G168" s="30">
        <v>3</v>
      </c>
      <c r="H168" s="33" t="s">
        <v>252</v>
      </c>
      <c r="I168" s="33" t="s">
        <v>336</v>
      </c>
      <c r="J168" s="30">
        <v>2</v>
      </c>
      <c r="K168" s="31">
        <v>960</v>
      </c>
      <c r="L168" s="18">
        <v>960</v>
      </c>
      <c r="M168" s="18" t="s">
        <v>338</v>
      </c>
      <c r="N168" s="18"/>
    </row>
    <row r="169" ht="25" customHeight="1" spans="1:14">
      <c r="A169" s="17">
        <f>COUNTA($A$4:A168)</f>
        <v>111</v>
      </c>
      <c r="B169" s="17" t="s">
        <v>245</v>
      </c>
      <c r="C169" s="30" t="s">
        <v>323</v>
      </c>
      <c r="D169" s="33" t="s">
        <v>336</v>
      </c>
      <c r="E169" s="30" t="s">
        <v>339</v>
      </c>
      <c r="F169" s="30" t="s">
        <v>34</v>
      </c>
      <c r="G169" s="30">
        <v>5</v>
      </c>
      <c r="H169" s="33" t="s">
        <v>252</v>
      </c>
      <c r="I169" s="33" t="s">
        <v>336</v>
      </c>
      <c r="J169" s="30">
        <v>3</v>
      </c>
      <c r="K169" s="31">
        <v>1440</v>
      </c>
      <c r="L169" s="18">
        <v>2400</v>
      </c>
      <c r="M169" s="18" t="s">
        <v>303</v>
      </c>
      <c r="N169" s="18"/>
    </row>
    <row r="170" ht="25" customHeight="1" spans="1:14">
      <c r="A170" s="17"/>
      <c r="B170" s="17"/>
      <c r="C170" s="30"/>
      <c r="D170" s="33"/>
      <c r="E170" s="30"/>
      <c r="F170" s="30"/>
      <c r="G170" s="30"/>
      <c r="H170" s="33" t="s">
        <v>28</v>
      </c>
      <c r="I170" s="33" t="s">
        <v>336</v>
      </c>
      <c r="J170" s="30">
        <v>1.5</v>
      </c>
      <c r="K170" s="31">
        <v>960</v>
      </c>
      <c r="L170" s="18"/>
      <c r="M170" s="18"/>
      <c r="N170" s="18"/>
    </row>
    <row r="171" ht="25" customHeight="1" spans="1:14">
      <c r="A171" s="17">
        <f>COUNTA($A$4:A170)</f>
        <v>112</v>
      </c>
      <c r="B171" s="17" t="s">
        <v>245</v>
      </c>
      <c r="C171" s="30" t="s">
        <v>323</v>
      </c>
      <c r="D171" s="33" t="s">
        <v>336</v>
      </c>
      <c r="E171" s="30" t="s">
        <v>340</v>
      </c>
      <c r="F171" s="30" t="s">
        <v>38</v>
      </c>
      <c r="G171" s="30">
        <v>4</v>
      </c>
      <c r="H171" s="33" t="s">
        <v>252</v>
      </c>
      <c r="I171" s="33" t="s">
        <v>336</v>
      </c>
      <c r="J171" s="30">
        <v>3</v>
      </c>
      <c r="K171" s="31">
        <v>1080</v>
      </c>
      <c r="L171" s="18">
        <v>1080</v>
      </c>
      <c r="M171" s="18" t="s">
        <v>294</v>
      </c>
      <c r="N171" s="18"/>
    </row>
    <row r="172" ht="25" customHeight="1" spans="1:14">
      <c r="A172" s="17">
        <f>COUNTA($A$4:A171)</f>
        <v>113</v>
      </c>
      <c r="B172" s="17" t="s">
        <v>245</v>
      </c>
      <c r="C172" s="30" t="s">
        <v>323</v>
      </c>
      <c r="D172" s="33" t="s">
        <v>336</v>
      </c>
      <c r="E172" s="30" t="s">
        <v>341</v>
      </c>
      <c r="F172" s="30" t="s">
        <v>34</v>
      </c>
      <c r="G172" s="30">
        <v>4</v>
      </c>
      <c r="H172" s="33" t="s">
        <v>252</v>
      </c>
      <c r="I172" s="33" t="s">
        <v>336</v>
      </c>
      <c r="J172" s="30">
        <v>1.7</v>
      </c>
      <c r="K172" s="31">
        <v>816</v>
      </c>
      <c r="L172" s="18">
        <v>816</v>
      </c>
      <c r="M172" s="18" t="s">
        <v>294</v>
      </c>
      <c r="N172" s="18"/>
    </row>
    <row r="173" ht="25" customHeight="1" spans="1:14">
      <c r="A173" s="17">
        <f>COUNTA($A$4:A172)</f>
        <v>114</v>
      </c>
      <c r="B173" s="17" t="s">
        <v>245</v>
      </c>
      <c r="C173" s="30" t="s">
        <v>323</v>
      </c>
      <c r="D173" s="33" t="s">
        <v>336</v>
      </c>
      <c r="E173" s="30" t="s">
        <v>342</v>
      </c>
      <c r="F173" s="30" t="s">
        <v>22</v>
      </c>
      <c r="G173" s="30">
        <v>3</v>
      </c>
      <c r="H173" s="33" t="s">
        <v>252</v>
      </c>
      <c r="I173" s="33" t="s">
        <v>336</v>
      </c>
      <c r="J173" s="30">
        <v>2.5</v>
      </c>
      <c r="K173" s="31">
        <v>900</v>
      </c>
      <c r="L173" s="18">
        <v>2340</v>
      </c>
      <c r="M173" s="18"/>
      <c r="N173" s="18"/>
    </row>
    <row r="174" ht="25" customHeight="1" spans="1:14">
      <c r="A174" s="17"/>
      <c r="B174" s="17"/>
      <c r="C174" s="30"/>
      <c r="D174" s="33"/>
      <c r="E174" s="30"/>
      <c r="F174" s="30"/>
      <c r="G174" s="30"/>
      <c r="H174" s="33" t="s">
        <v>28</v>
      </c>
      <c r="I174" s="33" t="s">
        <v>336</v>
      </c>
      <c r="J174" s="30">
        <v>3</v>
      </c>
      <c r="K174" s="31">
        <v>1440</v>
      </c>
      <c r="L174" s="18"/>
      <c r="M174" s="18"/>
      <c r="N174" s="18"/>
    </row>
    <row r="175" ht="25" customHeight="1" spans="1:14">
      <c r="A175" s="17">
        <f>COUNTA($A$4:A174)</f>
        <v>115</v>
      </c>
      <c r="B175" s="17" t="s">
        <v>245</v>
      </c>
      <c r="C175" s="30" t="s">
        <v>323</v>
      </c>
      <c r="D175" s="33" t="s">
        <v>336</v>
      </c>
      <c r="E175" s="30" t="s">
        <v>343</v>
      </c>
      <c r="F175" s="30" t="s">
        <v>64</v>
      </c>
      <c r="G175" s="30">
        <v>6</v>
      </c>
      <c r="H175" s="33" t="s">
        <v>252</v>
      </c>
      <c r="I175" s="33" t="s">
        <v>336</v>
      </c>
      <c r="J175" s="31">
        <v>1</v>
      </c>
      <c r="K175" s="31">
        <v>480</v>
      </c>
      <c r="L175" s="18">
        <v>1632</v>
      </c>
      <c r="M175" s="21" t="s">
        <v>303</v>
      </c>
      <c r="N175" s="18"/>
    </row>
    <row r="176" ht="25" customHeight="1" spans="1:14">
      <c r="A176" s="17"/>
      <c r="B176" s="17"/>
      <c r="C176" s="30"/>
      <c r="D176" s="33"/>
      <c r="E176" s="30"/>
      <c r="F176" s="30"/>
      <c r="G176" s="30"/>
      <c r="H176" s="33" t="s">
        <v>28</v>
      </c>
      <c r="I176" s="33" t="s">
        <v>336</v>
      </c>
      <c r="J176" s="31">
        <v>1.8</v>
      </c>
      <c r="K176" s="31">
        <v>1152</v>
      </c>
      <c r="L176" s="18"/>
      <c r="M176" s="21"/>
      <c r="N176" s="18"/>
    </row>
    <row r="177" ht="25" customHeight="1" spans="1:14">
      <c r="A177" s="17">
        <f>COUNTA($A$4:A176)</f>
        <v>116</v>
      </c>
      <c r="B177" s="17" t="s">
        <v>245</v>
      </c>
      <c r="C177" s="30" t="s">
        <v>323</v>
      </c>
      <c r="D177" s="33" t="s">
        <v>344</v>
      </c>
      <c r="E177" s="30" t="s">
        <v>345</v>
      </c>
      <c r="F177" s="30" t="s">
        <v>64</v>
      </c>
      <c r="G177" s="30">
        <v>3</v>
      </c>
      <c r="H177" s="33" t="s">
        <v>28</v>
      </c>
      <c r="I177" s="33" t="s">
        <v>344</v>
      </c>
      <c r="J177" s="30">
        <v>3</v>
      </c>
      <c r="K177" s="31">
        <v>1920</v>
      </c>
      <c r="L177" s="18">
        <v>1920</v>
      </c>
      <c r="M177" s="18"/>
      <c r="N177" s="18"/>
    </row>
    <row r="178" ht="25" customHeight="1" spans="1:14">
      <c r="A178" s="17">
        <f>COUNTA($A$4:A177)</f>
        <v>117</v>
      </c>
      <c r="B178" s="17" t="s">
        <v>245</v>
      </c>
      <c r="C178" s="30" t="s">
        <v>323</v>
      </c>
      <c r="D178" s="33" t="s">
        <v>344</v>
      </c>
      <c r="E178" s="30" t="s">
        <v>346</v>
      </c>
      <c r="F178" s="30" t="s">
        <v>34</v>
      </c>
      <c r="G178" s="30">
        <v>3</v>
      </c>
      <c r="H178" s="33" t="s">
        <v>28</v>
      </c>
      <c r="I178" s="33" t="s">
        <v>344</v>
      </c>
      <c r="J178" s="30">
        <v>2</v>
      </c>
      <c r="K178" s="31">
        <v>1280</v>
      </c>
      <c r="L178" s="18">
        <v>3520</v>
      </c>
      <c r="M178" s="18"/>
      <c r="N178" s="18"/>
    </row>
    <row r="179" ht="25" customHeight="1" spans="1:14">
      <c r="A179" s="17"/>
      <c r="B179" s="17"/>
      <c r="C179" s="30"/>
      <c r="D179" s="33"/>
      <c r="E179" s="30"/>
      <c r="F179" s="30"/>
      <c r="G179" s="30"/>
      <c r="H179" s="33" t="s">
        <v>252</v>
      </c>
      <c r="I179" s="33" t="s">
        <v>344</v>
      </c>
      <c r="J179" s="30">
        <v>2</v>
      </c>
      <c r="K179" s="31">
        <v>960</v>
      </c>
      <c r="L179" s="18"/>
      <c r="M179" s="18"/>
      <c r="N179" s="18"/>
    </row>
    <row r="180" ht="25" customHeight="1" spans="1:14">
      <c r="A180" s="17"/>
      <c r="B180" s="17"/>
      <c r="C180" s="30"/>
      <c r="D180" s="33"/>
      <c r="E180" s="30"/>
      <c r="F180" s="30"/>
      <c r="G180" s="30"/>
      <c r="H180" s="33" t="s">
        <v>333</v>
      </c>
      <c r="I180" s="33" t="s">
        <v>344</v>
      </c>
      <c r="J180" s="30">
        <v>2</v>
      </c>
      <c r="K180" s="31">
        <v>1280</v>
      </c>
      <c r="L180" s="18"/>
      <c r="M180" s="18"/>
      <c r="N180" s="18"/>
    </row>
    <row r="181" ht="25" customHeight="1" spans="1:14">
      <c r="A181" s="17">
        <f>COUNTA($A$4:A180)</f>
        <v>118</v>
      </c>
      <c r="B181" s="17" t="s">
        <v>245</v>
      </c>
      <c r="C181" s="30" t="s">
        <v>323</v>
      </c>
      <c r="D181" s="33" t="s">
        <v>347</v>
      </c>
      <c r="E181" s="30" t="s">
        <v>348</v>
      </c>
      <c r="F181" s="30" t="s">
        <v>38</v>
      </c>
      <c r="G181" s="30">
        <v>3</v>
      </c>
      <c r="H181" s="33" t="s">
        <v>28</v>
      </c>
      <c r="I181" s="33" t="s">
        <v>347</v>
      </c>
      <c r="J181" s="30">
        <v>3</v>
      </c>
      <c r="K181" s="31">
        <v>1440</v>
      </c>
      <c r="L181" s="18">
        <v>1800</v>
      </c>
      <c r="M181" s="18"/>
      <c r="N181" s="18"/>
    </row>
    <row r="182" ht="25" customHeight="1" spans="1:14">
      <c r="A182" s="17"/>
      <c r="B182" s="17"/>
      <c r="C182" s="30"/>
      <c r="D182" s="33"/>
      <c r="E182" s="30"/>
      <c r="F182" s="30"/>
      <c r="G182" s="30"/>
      <c r="H182" s="33" t="s">
        <v>252</v>
      </c>
      <c r="I182" s="33" t="s">
        <v>347</v>
      </c>
      <c r="J182" s="30">
        <v>1</v>
      </c>
      <c r="K182" s="31">
        <v>360</v>
      </c>
      <c r="L182" s="18"/>
      <c r="M182" s="30"/>
      <c r="N182" s="18"/>
    </row>
    <row r="183" ht="25" customHeight="1" spans="1:14">
      <c r="A183" s="17">
        <f>COUNTA($A$4:A182)</f>
        <v>119</v>
      </c>
      <c r="B183" s="43" t="s">
        <v>245</v>
      </c>
      <c r="C183" s="30" t="s">
        <v>273</v>
      </c>
      <c r="D183" s="33" t="s">
        <v>266</v>
      </c>
      <c r="E183" s="44" t="s">
        <v>349</v>
      </c>
      <c r="F183" s="30" t="s">
        <v>95</v>
      </c>
      <c r="G183" s="30">
        <v>5</v>
      </c>
      <c r="H183" s="33" t="s">
        <v>29</v>
      </c>
      <c r="I183" s="33" t="s">
        <v>266</v>
      </c>
      <c r="J183" s="30">
        <v>1</v>
      </c>
      <c r="K183" s="31">
        <v>320</v>
      </c>
      <c r="L183" s="18">
        <v>320</v>
      </c>
      <c r="M183" s="30" t="s">
        <v>350</v>
      </c>
      <c r="N183" s="18"/>
    </row>
    <row r="184" ht="25" customHeight="1" spans="1:14">
      <c r="A184" s="17">
        <f>COUNTA($A$4:A183)</f>
        <v>120</v>
      </c>
      <c r="B184" s="17" t="s">
        <v>351</v>
      </c>
      <c r="C184" s="30" t="s">
        <v>352</v>
      </c>
      <c r="D184" s="31" t="s">
        <v>353</v>
      </c>
      <c r="E184" s="30" t="s">
        <v>354</v>
      </c>
      <c r="F184" s="30" t="s">
        <v>64</v>
      </c>
      <c r="G184" s="30">
        <v>6</v>
      </c>
      <c r="H184" s="31" t="s">
        <v>28</v>
      </c>
      <c r="I184" s="30" t="s">
        <v>353</v>
      </c>
      <c r="J184" s="31">
        <v>2.5</v>
      </c>
      <c r="K184" s="31">
        <v>1600</v>
      </c>
      <c r="L184" s="45">
        <v>2640</v>
      </c>
      <c r="M184" s="45" t="s">
        <v>355</v>
      </c>
      <c r="N184" s="45" t="s">
        <v>356</v>
      </c>
    </row>
    <row r="185" ht="25" customHeight="1" spans="1:14">
      <c r="A185" s="17"/>
      <c r="B185" s="17"/>
      <c r="C185" s="30"/>
      <c r="D185" s="31"/>
      <c r="E185" s="30"/>
      <c r="F185" s="30"/>
      <c r="G185" s="30"/>
      <c r="H185" s="31" t="s">
        <v>29</v>
      </c>
      <c r="I185" s="30" t="s">
        <v>353</v>
      </c>
      <c r="J185" s="31">
        <v>2</v>
      </c>
      <c r="K185" s="31">
        <v>640</v>
      </c>
      <c r="L185" s="45"/>
      <c r="M185" s="45"/>
      <c r="N185" s="45"/>
    </row>
    <row r="186" ht="25" customHeight="1" spans="1:14">
      <c r="A186" s="17"/>
      <c r="B186" s="17"/>
      <c r="C186" s="30"/>
      <c r="D186" s="31"/>
      <c r="E186" s="30"/>
      <c r="F186" s="30"/>
      <c r="G186" s="30"/>
      <c r="H186" s="31" t="s">
        <v>23</v>
      </c>
      <c r="I186" s="30" t="s">
        <v>353</v>
      </c>
      <c r="J186" s="31">
        <v>1.5</v>
      </c>
      <c r="K186" s="31">
        <v>720</v>
      </c>
      <c r="L186" s="45"/>
      <c r="M186" s="45"/>
      <c r="N186" s="45"/>
    </row>
    <row r="187" ht="25" customHeight="1" spans="1:14">
      <c r="A187" s="17"/>
      <c r="B187" s="17"/>
      <c r="C187" s="30"/>
      <c r="D187" s="31"/>
      <c r="E187" s="30"/>
      <c r="F187" s="30"/>
      <c r="G187" s="30"/>
      <c r="H187" s="31" t="s">
        <v>55</v>
      </c>
      <c r="I187" s="30" t="s">
        <v>353</v>
      </c>
      <c r="J187" s="31">
        <v>1.5</v>
      </c>
      <c r="K187" s="31">
        <v>600</v>
      </c>
      <c r="L187" s="45"/>
      <c r="M187" s="45"/>
      <c r="N187" s="45"/>
    </row>
    <row r="188" ht="25" customHeight="1" spans="1:14">
      <c r="A188" s="17">
        <f>COUNTA($A$4:A187)</f>
        <v>121</v>
      </c>
      <c r="B188" s="17" t="s">
        <v>351</v>
      </c>
      <c r="C188" s="30" t="s">
        <v>352</v>
      </c>
      <c r="D188" s="31" t="s">
        <v>353</v>
      </c>
      <c r="E188" s="31" t="s">
        <v>357</v>
      </c>
      <c r="F188" s="31" t="s">
        <v>173</v>
      </c>
      <c r="G188" s="31">
        <v>4</v>
      </c>
      <c r="H188" s="30" t="s">
        <v>28</v>
      </c>
      <c r="I188" s="30" t="s">
        <v>353</v>
      </c>
      <c r="J188" s="30">
        <v>4</v>
      </c>
      <c r="K188" s="30">
        <v>1920</v>
      </c>
      <c r="L188" s="45">
        <v>1880</v>
      </c>
      <c r="M188" s="45" t="s">
        <v>358</v>
      </c>
      <c r="N188" s="45" t="s">
        <v>356</v>
      </c>
    </row>
    <row r="189" ht="25" customHeight="1" spans="1:14">
      <c r="A189" s="17"/>
      <c r="B189" s="17"/>
      <c r="C189" s="30"/>
      <c r="D189" s="31"/>
      <c r="E189" s="31"/>
      <c r="F189" s="31"/>
      <c r="G189" s="31"/>
      <c r="H189" s="30" t="s">
        <v>29</v>
      </c>
      <c r="I189" s="30" t="s">
        <v>353</v>
      </c>
      <c r="J189" s="30">
        <v>1.5</v>
      </c>
      <c r="K189" s="30">
        <v>360</v>
      </c>
      <c r="L189" s="45"/>
      <c r="M189" s="45"/>
      <c r="N189" s="45"/>
    </row>
    <row r="190" ht="25" customHeight="1" spans="1:14">
      <c r="A190" s="17">
        <f>COUNTA($A$4:A189)</f>
        <v>122</v>
      </c>
      <c r="B190" s="17" t="s">
        <v>351</v>
      </c>
      <c r="C190" s="30" t="s">
        <v>352</v>
      </c>
      <c r="D190" s="31" t="s">
        <v>353</v>
      </c>
      <c r="E190" s="31" t="s">
        <v>359</v>
      </c>
      <c r="F190" s="31" t="s">
        <v>27</v>
      </c>
      <c r="G190" s="31">
        <v>5</v>
      </c>
      <c r="H190" s="31" t="s">
        <v>29</v>
      </c>
      <c r="I190" s="30" t="s">
        <v>353</v>
      </c>
      <c r="J190" s="30">
        <v>2.5</v>
      </c>
      <c r="K190" s="30">
        <v>800</v>
      </c>
      <c r="L190" s="45">
        <v>2720</v>
      </c>
      <c r="M190" s="45" t="s">
        <v>360</v>
      </c>
      <c r="N190" s="45"/>
    </row>
    <row r="191" ht="25" customHeight="1" spans="1:14">
      <c r="A191" s="17"/>
      <c r="B191" s="17"/>
      <c r="C191" s="30"/>
      <c r="D191" s="31"/>
      <c r="E191" s="31"/>
      <c r="F191" s="31"/>
      <c r="G191" s="31"/>
      <c r="H191" s="31" t="s">
        <v>28</v>
      </c>
      <c r="I191" s="30" t="s">
        <v>353</v>
      </c>
      <c r="J191" s="30">
        <v>3</v>
      </c>
      <c r="K191" s="30">
        <v>1920</v>
      </c>
      <c r="L191" s="45"/>
      <c r="M191" s="45"/>
      <c r="N191" s="45"/>
    </row>
    <row r="192" ht="25" customHeight="1" spans="1:14">
      <c r="A192" s="17">
        <f>COUNTA($A$4:A191)</f>
        <v>123</v>
      </c>
      <c r="B192" s="17" t="s">
        <v>351</v>
      </c>
      <c r="C192" s="30" t="s">
        <v>352</v>
      </c>
      <c r="D192" s="31" t="s">
        <v>353</v>
      </c>
      <c r="E192" s="31" t="s">
        <v>361</v>
      </c>
      <c r="F192" s="31" t="s">
        <v>173</v>
      </c>
      <c r="G192" s="31">
        <v>2</v>
      </c>
      <c r="H192" s="30" t="s">
        <v>28</v>
      </c>
      <c r="I192" s="30" t="s">
        <v>353</v>
      </c>
      <c r="J192" s="30">
        <v>3</v>
      </c>
      <c r="K192" s="30">
        <v>1440</v>
      </c>
      <c r="L192" s="45">
        <v>1440</v>
      </c>
      <c r="M192" s="45" t="s">
        <v>362</v>
      </c>
      <c r="N192" s="45"/>
    </row>
    <row r="193" ht="25" customHeight="1" spans="1:14">
      <c r="A193" s="17">
        <f>COUNTA($A$4:A192)</f>
        <v>124</v>
      </c>
      <c r="B193" s="17" t="s">
        <v>351</v>
      </c>
      <c r="C193" s="31" t="s">
        <v>352</v>
      </c>
      <c r="D193" s="31" t="s">
        <v>363</v>
      </c>
      <c r="E193" s="31" t="s">
        <v>364</v>
      </c>
      <c r="F193" s="31" t="s">
        <v>27</v>
      </c>
      <c r="G193" s="31">
        <v>1</v>
      </c>
      <c r="H193" s="31" t="s">
        <v>187</v>
      </c>
      <c r="I193" s="31" t="s">
        <v>363</v>
      </c>
      <c r="J193" s="31">
        <v>2</v>
      </c>
      <c r="K193" s="31">
        <v>1280</v>
      </c>
      <c r="L193" s="45">
        <v>2963.2</v>
      </c>
      <c r="M193" s="45"/>
      <c r="N193" s="45"/>
    </row>
    <row r="194" ht="25" customHeight="1" spans="1:14">
      <c r="A194" s="17"/>
      <c r="B194" s="17"/>
      <c r="C194" s="31"/>
      <c r="D194" s="31"/>
      <c r="E194" s="31"/>
      <c r="F194" s="31"/>
      <c r="G194" s="31"/>
      <c r="H194" s="31" t="s">
        <v>28</v>
      </c>
      <c r="I194" s="31" t="s">
        <v>363</v>
      </c>
      <c r="J194" s="31">
        <v>2.63</v>
      </c>
      <c r="K194" s="31">
        <v>1683.2</v>
      </c>
      <c r="L194" s="45"/>
      <c r="M194" s="45"/>
      <c r="N194" s="45"/>
    </row>
    <row r="195" ht="25" customHeight="1" spans="1:14">
      <c r="A195" s="17">
        <f>COUNTA($A$4:A194)</f>
        <v>125</v>
      </c>
      <c r="B195" s="17" t="s">
        <v>351</v>
      </c>
      <c r="C195" s="30" t="s">
        <v>352</v>
      </c>
      <c r="D195" s="31" t="s">
        <v>365</v>
      </c>
      <c r="E195" s="31" t="s">
        <v>366</v>
      </c>
      <c r="F195" s="31" t="s">
        <v>64</v>
      </c>
      <c r="G195" s="31">
        <v>4</v>
      </c>
      <c r="H195" s="31" t="s">
        <v>28</v>
      </c>
      <c r="I195" s="31" t="s">
        <v>365</v>
      </c>
      <c r="J195" s="31">
        <v>2.6</v>
      </c>
      <c r="K195" s="31">
        <v>1664</v>
      </c>
      <c r="L195" s="19">
        <v>4120</v>
      </c>
      <c r="M195" s="37" t="s">
        <v>367</v>
      </c>
      <c r="N195" s="30" t="s">
        <v>356</v>
      </c>
    </row>
    <row r="196" ht="25" customHeight="1" spans="1:14">
      <c r="A196" s="17"/>
      <c r="B196" s="17"/>
      <c r="C196" s="30"/>
      <c r="D196" s="31"/>
      <c r="E196" s="31"/>
      <c r="F196" s="31"/>
      <c r="G196" s="31"/>
      <c r="H196" s="31" t="s">
        <v>29</v>
      </c>
      <c r="I196" s="31" t="s">
        <v>365</v>
      </c>
      <c r="J196" s="31">
        <v>5.6</v>
      </c>
      <c r="K196" s="31">
        <v>1792</v>
      </c>
      <c r="L196" s="19"/>
      <c r="M196" s="37"/>
      <c r="N196" s="30"/>
    </row>
    <row r="197" ht="25" customHeight="1" spans="1:14">
      <c r="A197" s="17"/>
      <c r="B197" s="17"/>
      <c r="C197" s="30"/>
      <c r="D197" s="31"/>
      <c r="E197" s="31"/>
      <c r="F197" s="31"/>
      <c r="G197" s="31"/>
      <c r="H197" s="31" t="s">
        <v>23</v>
      </c>
      <c r="I197" s="31" t="s">
        <v>365</v>
      </c>
      <c r="J197" s="31">
        <v>3.2</v>
      </c>
      <c r="K197" s="31">
        <v>1536</v>
      </c>
      <c r="L197" s="19"/>
      <c r="M197" s="37"/>
      <c r="N197" s="30"/>
    </row>
    <row r="198" ht="25" customHeight="1" spans="1:14">
      <c r="A198" s="17">
        <f>COUNTA($A$4:A197)</f>
        <v>126</v>
      </c>
      <c r="B198" s="17" t="s">
        <v>351</v>
      </c>
      <c r="C198" s="30" t="s">
        <v>352</v>
      </c>
      <c r="D198" s="31" t="s">
        <v>365</v>
      </c>
      <c r="E198" s="31" t="s">
        <v>368</v>
      </c>
      <c r="F198" s="31" t="s">
        <v>34</v>
      </c>
      <c r="G198" s="31">
        <v>7</v>
      </c>
      <c r="H198" s="31" t="s">
        <v>50</v>
      </c>
      <c r="I198" s="31" t="s">
        <v>365</v>
      </c>
      <c r="J198" s="31">
        <v>20</v>
      </c>
      <c r="K198" s="31">
        <v>240</v>
      </c>
      <c r="L198" s="30">
        <v>1680</v>
      </c>
      <c r="M198" s="30" t="s">
        <v>369</v>
      </c>
      <c r="N198" s="30"/>
    </row>
    <row r="199" ht="25" customHeight="1" spans="1:14">
      <c r="A199" s="17"/>
      <c r="B199" s="17"/>
      <c r="C199" s="30"/>
      <c r="D199" s="31"/>
      <c r="E199" s="31"/>
      <c r="F199" s="31"/>
      <c r="G199" s="31"/>
      <c r="H199" s="31" t="s">
        <v>29</v>
      </c>
      <c r="I199" s="31" t="s">
        <v>365</v>
      </c>
      <c r="J199" s="31">
        <v>3</v>
      </c>
      <c r="K199" s="32">
        <v>960</v>
      </c>
      <c r="L199" s="30"/>
      <c r="M199" s="30"/>
      <c r="N199" s="30"/>
    </row>
    <row r="200" ht="25" customHeight="1" spans="1:14">
      <c r="A200" s="17"/>
      <c r="B200" s="17"/>
      <c r="C200" s="30"/>
      <c r="D200" s="31"/>
      <c r="E200" s="31"/>
      <c r="F200" s="31"/>
      <c r="G200" s="31"/>
      <c r="H200" s="31" t="s">
        <v>23</v>
      </c>
      <c r="I200" s="31" t="s">
        <v>365</v>
      </c>
      <c r="J200" s="31">
        <v>1</v>
      </c>
      <c r="K200" s="32">
        <v>480</v>
      </c>
      <c r="L200" s="30"/>
      <c r="M200" s="30"/>
      <c r="N200" s="30"/>
    </row>
    <row r="201" ht="25" customHeight="1" spans="1:14">
      <c r="A201" s="17">
        <f>COUNTA($A$4:A200)</f>
        <v>127</v>
      </c>
      <c r="B201" s="17" t="s">
        <v>351</v>
      </c>
      <c r="C201" s="31" t="s">
        <v>352</v>
      </c>
      <c r="D201" s="31" t="s">
        <v>370</v>
      </c>
      <c r="E201" s="31" t="s">
        <v>371</v>
      </c>
      <c r="F201" s="31" t="s">
        <v>34</v>
      </c>
      <c r="G201" s="31">
        <v>4</v>
      </c>
      <c r="H201" s="31" t="s">
        <v>28</v>
      </c>
      <c r="I201" s="31" t="s">
        <v>370</v>
      </c>
      <c r="J201" s="31">
        <v>4</v>
      </c>
      <c r="K201" s="32">
        <v>2560</v>
      </c>
      <c r="L201" s="18">
        <v>4752</v>
      </c>
      <c r="M201" s="18"/>
      <c r="N201" s="18"/>
    </row>
    <row r="202" ht="25" customHeight="1" spans="1:14">
      <c r="A202" s="17"/>
      <c r="B202" s="17"/>
      <c r="C202" s="31"/>
      <c r="D202" s="31"/>
      <c r="E202" s="31"/>
      <c r="F202" s="31"/>
      <c r="G202" s="31"/>
      <c r="H202" s="31" t="s">
        <v>23</v>
      </c>
      <c r="I202" s="31" t="s">
        <v>370</v>
      </c>
      <c r="J202" s="18">
        <v>1.5</v>
      </c>
      <c r="K202" s="31">
        <v>720</v>
      </c>
      <c r="L202" s="18"/>
      <c r="M202" s="18"/>
      <c r="N202" s="18"/>
    </row>
    <row r="203" ht="25" customHeight="1" spans="1:14">
      <c r="A203" s="17"/>
      <c r="B203" s="17"/>
      <c r="C203" s="31"/>
      <c r="D203" s="31"/>
      <c r="E203" s="31"/>
      <c r="F203" s="31"/>
      <c r="G203" s="31"/>
      <c r="H203" s="31" t="s">
        <v>44</v>
      </c>
      <c r="I203" s="31" t="s">
        <v>370</v>
      </c>
      <c r="J203" s="18">
        <v>1.5</v>
      </c>
      <c r="K203" s="31">
        <v>480</v>
      </c>
      <c r="L203" s="18"/>
      <c r="M203" s="18"/>
      <c r="N203" s="18"/>
    </row>
    <row r="204" ht="25" customHeight="1" spans="1:14">
      <c r="A204" s="17"/>
      <c r="B204" s="17"/>
      <c r="C204" s="31"/>
      <c r="D204" s="31"/>
      <c r="E204" s="31"/>
      <c r="F204" s="31"/>
      <c r="G204" s="31"/>
      <c r="H204" s="31" t="s">
        <v>29</v>
      </c>
      <c r="I204" s="31" t="s">
        <v>370</v>
      </c>
      <c r="J204" s="18">
        <v>3.1</v>
      </c>
      <c r="K204" s="31">
        <v>992</v>
      </c>
      <c r="L204" s="18"/>
      <c r="M204" s="18"/>
      <c r="N204" s="18"/>
    </row>
    <row r="205" ht="25" customHeight="1" spans="1:14">
      <c r="A205" s="17">
        <f>COUNTA($A$4:A204)</f>
        <v>128</v>
      </c>
      <c r="B205" s="17" t="s">
        <v>351</v>
      </c>
      <c r="C205" s="30" t="s">
        <v>352</v>
      </c>
      <c r="D205" s="31" t="s">
        <v>370</v>
      </c>
      <c r="E205" s="31" t="s">
        <v>372</v>
      </c>
      <c r="F205" s="31" t="s">
        <v>34</v>
      </c>
      <c r="G205" s="31">
        <v>3</v>
      </c>
      <c r="H205" s="31" t="s">
        <v>28</v>
      </c>
      <c r="I205" s="31" t="s">
        <v>370</v>
      </c>
      <c r="J205" s="18">
        <v>4</v>
      </c>
      <c r="K205" s="31">
        <v>2560</v>
      </c>
      <c r="L205" s="45">
        <v>1800</v>
      </c>
      <c r="M205" s="45" t="s">
        <v>373</v>
      </c>
      <c r="N205" s="45" t="s">
        <v>356</v>
      </c>
    </row>
    <row r="206" ht="25" customHeight="1" spans="1:14">
      <c r="A206" s="17">
        <f>COUNTA($A$4:A205)</f>
        <v>129</v>
      </c>
      <c r="B206" s="17" t="s">
        <v>351</v>
      </c>
      <c r="C206" s="30" t="s">
        <v>352</v>
      </c>
      <c r="D206" s="31" t="s">
        <v>370</v>
      </c>
      <c r="E206" s="31" t="s">
        <v>374</v>
      </c>
      <c r="F206" s="31" t="s">
        <v>27</v>
      </c>
      <c r="G206" s="31">
        <v>4</v>
      </c>
      <c r="H206" s="31" t="s">
        <v>375</v>
      </c>
      <c r="I206" s="31" t="s">
        <v>370</v>
      </c>
      <c r="J206" s="31">
        <v>1.5</v>
      </c>
      <c r="K206" s="31">
        <v>600</v>
      </c>
      <c r="L206" s="30">
        <v>2104</v>
      </c>
      <c r="M206" s="30" t="s">
        <v>376</v>
      </c>
      <c r="N206" s="30"/>
    </row>
    <row r="207" ht="25" customHeight="1" spans="1:14">
      <c r="A207" s="17"/>
      <c r="B207" s="17"/>
      <c r="C207" s="30"/>
      <c r="D207" s="31"/>
      <c r="E207" s="31"/>
      <c r="F207" s="31"/>
      <c r="G207" s="31"/>
      <c r="H207" s="31" t="s">
        <v>23</v>
      </c>
      <c r="I207" s="31" t="s">
        <v>370</v>
      </c>
      <c r="J207" s="31">
        <v>1.8</v>
      </c>
      <c r="K207" s="31">
        <v>864</v>
      </c>
      <c r="L207" s="30"/>
      <c r="M207" s="30"/>
      <c r="N207" s="30"/>
    </row>
    <row r="208" ht="25" customHeight="1" spans="1:14">
      <c r="A208" s="17"/>
      <c r="B208" s="17"/>
      <c r="C208" s="30"/>
      <c r="D208" s="31"/>
      <c r="E208" s="31"/>
      <c r="F208" s="31"/>
      <c r="G208" s="31"/>
      <c r="H208" s="31" t="s">
        <v>28</v>
      </c>
      <c r="I208" s="31" t="s">
        <v>370</v>
      </c>
      <c r="J208" s="31">
        <v>1</v>
      </c>
      <c r="K208" s="31">
        <v>640</v>
      </c>
      <c r="L208" s="30"/>
      <c r="M208" s="30"/>
      <c r="N208" s="30"/>
    </row>
    <row r="209" ht="25" customHeight="1" spans="1:14">
      <c r="A209" s="17">
        <f>COUNTA($A$4:A208)</f>
        <v>130</v>
      </c>
      <c r="B209" s="17" t="s">
        <v>351</v>
      </c>
      <c r="C209" s="30" t="s">
        <v>352</v>
      </c>
      <c r="D209" s="31" t="s">
        <v>365</v>
      </c>
      <c r="E209" s="31" t="s">
        <v>377</v>
      </c>
      <c r="F209" s="31" t="s">
        <v>67</v>
      </c>
      <c r="G209" s="31">
        <v>3</v>
      </c>
      <c r="H209" s="31" t="s">
        <v>29</v>
      </c>
      <c r="I209" s="31" t="s">
        <v>365</v>
      </c>
      <c r="J209" s="31">
        <v>2</v>
      </c>
      <c r="K209" s="31">
        <v>640</v>
      </c>
      <c r="L209" s="30">
        <v>1760</v>
      </c>
      <c r="M209" s="30" t="s">
        <v>369</v>
      </c>
      <c r="N209" s="30"/>
    </row>
    <row r="210" ht="25" customHeight="1" spans="1:14">
      <c r="A210" s="17"/>
      <c r="B210" s="17"/>
      <c r="C210" s="30"/>
      <c r="D210" s="31"/>
      <c r="E210" s="31"/>
      <c r="F210" s="31"/>
      <c r="G210" s="31"/>
      <c r="H210" s="31" t="s">
        <v>23</v>
      </c>
      <c r="I210" s="31" t="s">
        <v>365</v>
      </c>
      <c r="J210" s="31">
        <v>1</v>
      </c>
      <c r="K210" s="31">
        <v>480</v>
      </c>
      <c r="L210" s="30"/>
      <c r="M210" s="30"/>
      <c r="N210" s="30"/>
    </row>
    <row r="211" ht="25" customHeight="1" spans="1:14">
      <c r="A211" s="17"/>
      <c r="B211" s="17"/>
      <c r="C211" s="30"/>
      <c r="D211" s="31"/>
      <c r="E211" s="31"/>
      <c r="F211" s="31"/>
      <c r="G211" s="31"/>
      <c r="H211" s="31" t="s">
        <v>28</v>
      </c>
      <c r="I211" s="31" t="s">
        <v>365</v>
      </c>
      <c r="J211" s="31">
        <v>1</v>
      </c>
      <c r="K211" s="31">
        <v>640</v>
      </c>
      <c r="L211" s="30"/>
      <c r="M211" s="30"/>
      <c r="N211" s="30"/>
    </row>
    <row r="212" ht="25" customHeight="1" spans="1:14">
      <c r="A212" s="17">
        <f>COUNTA($A$4:A211)</f>
        <v>131</v>
      </c>
      <c r="B212" s="17" t="s">
        <v>351</v>
      </c>
      <c r="C212" s="30" t="s">
        <v>352</v>
      </c>
      <c r="D212" s="31" t="s">
        <v>363</v>
      </c>
      <c r="E212" s="45" t="s">
        <v>378</v>
      </c>
      <c r="F212" s="31" t="s">
        <v>27</v>
      </c>
      <c r="G212" s="31">
        <v>1</v>
      </c>
      <c r="H212" s="31" t="s">
        <v>44</v>
      </c>
      <c r="I212" s="30" t="s">
        <v>363</v>
      </c>
      <c r="J212" s="18">
        <v>1.5</v>
      </c>
      <c r="K212" s="31">
        <v>480</v>
      </c>
      <c r="L212" s="18">
        <v>480</v>
      </c>
      <c r="M212" s="18" t="s">
        <v>379</v>
      </c>
      <c r="N212" s="18"/>
    </row>
    <row r="213" ht="25" customHeight="1" spans="1:14">
      <c r="A213" s="17">
        <f>COUNTA($A$4:A212)</f>
        <v>132</v>
      </c>
      <c r="B213" s="17" t="s">
        <v>351</v>
      </c>
      <c r="C213" s="46" t="s">
        <v>380</v>
      </c>
      <c r="D213" s="46" t="s">
        <v>381</v>
      </c>
      <c r="E213" s="46" t="s">
        <v>382</v>
      </c>
      <c r="F213" s="46" t="s">
        <v>22</v>
      </c>
      <c r="G213" s="46">
        <v>2</v>
      </c>
      <c r="H213" s="46" t="s">
        <v>44</v>
      </c>
      <c r="I213" s="46" t="s">
        <v>381</v>
      </c>
      <c r="J213" s="46">
        <v>1.5</v>
      </c>
      <c r="K213" s="46">
        <v>360</v>
      </c>
      <c r="L213" s="46">
        <v>360</v>
      </c>
      <c r="M213" s="46"/>
      <c r="N213" s="44" t="s">
        <v>383</v>
      </c>
    </row>
    <row r="214" ht="25" customHeight="1" spans="1:14">
      <c r="A214" s="17">
        <f>COUNTA($A$4:A213)</f>
        <v>133</v>
      </c>
      <c r="B214" s="17" t="s">
        <v>351</v>
      </c>
      <c r="C214" s="47" t="s">
        <v>380</v>
      </c>
      <c r="D214" s="47" t="s">
        <v>384</v>
      </c>
      <c r="E214" s="47" t="s">
        <v>385</v>
      </c>
      <c r="F214" s="47" t="s">
        <v>34</v>
      </c>
      <c r="G214" s="47">
        <v>3</v>
      </c>
      <c r="H214" s="47" t="s">
        <v>50</v>
      </c>
      <c r="I214" s="47" t="s">
        <v>384</v>
      </c>
      <c r="J214" s="47">
        <v>35</v>
      </c>
      <c r="K214" s="47">
        <v>420</v>
      </c>
      <c r="L214" s="47">
        <v>2356</v>
      </c>
      <c r="M214" s="37" t="s">
        <v>386</v>
      </c>
      <c r="N214" s="50"/>
    </row>
    <row r="215" ht="25" customHeight="1" spans="1:14">
      <c r="A215" s="17"/>
      <c r="B215" s="17"/>
      <c r="C215" s="47"/>
      <c r="D215" s="47"/>
      <c r="E215" s="47"/>
      <c r="F215" s="47"/>
      <c r="G215" s="47"/>
      <c r="H215" s="47" t="s">
        <v>387</v>
      </c>
      <c r="I215" s="47"/>
      <c r="J215" s="47">
        <v>2.2</v>
      </c>
      <c r="K215" s="47">
        <v>1408</v>
      </c>
      <c r="L215" s="47"/>
      <c r="M215" s="37"/>
      <c r="N215" s="50"/>
    </row>
    <row r="216" ht="25" customHeight="1" spans="1:14">
      <c r="A216" s="17"/>
      <c r="B216" s="17"/>
      <c r="C216" s="47"/>
      <c r="D216" s="47"/>
      <c r="E216" s="47"/>
      <c r="F216" s="47"/>
      <c r="G216" s="47"/>
      <c r="H216" s="47" t="s">
        <v>23</v>
      </c>
      <c r="I216" s="47"/>
      <c r="J216" s="47">
        <v>1.1</v>
      </c>
      <c r="K216" s="47">
        <v>528</v>
      </c>
      <c r="L216" s="47"/>
      <c r="M216" s="37"/>
      <c r="N216" s="50"/>
    </row>
    <row r="217" ht="25" customHeight="1" spans="1:14">
      <c r="A217" s="17">
        <f>COUNTA($A$4:A216)</f>
        <v>134</v>
      </c>
      <c r="B217" s="17" t="s">
        <v>351</v>
      </c>
      <c r="C217" s="47" t="s">
        <v>380</v>
      </c>
      <c r="D217" s="47" t="s">
        <v>381</v>
      </c>
      <c r="E217" s="47" t="s">
        <v>388</v>
      </c>
      <c r="F217" s="47" t="s">
        <v>64</v>
      </c>
      <c r="G217" s="47">
        <v>4</v>
      </c>
      <c r="H217" s="47" t="s">
        <v>29</v>
      </c>
      <c r="I217" s="47" t="s">
        <v>381</v>
      </c>
      <c r="J217" s="47">
        <v>1</v>
      </c>
      <c r="K217" s="47">
        <v>320</v>
      </c>
      <c r="L217" s="47">
        <v>960</v>
      </c>
      <c r="M217" s="47" t="s">
        <v>389</v>
      </c>
      <c r="N217" s="51"/>
    </row>
    <row r="218" ht="25" customHeight="1" spans="1:14">
      <c r="A218" s="17"/>
      <c r="B218" s="17"/>
      <c r="C218" s="47"/>
      <c r="D218" s="47"/>
      <c r="E218" s="47"/>
      <c r="F218" s="47"/>
      <c r="G218" s="47"/>
      <c r="H218" s="47" t="s">
        <v>387</v>
      </c>
      <c r="I218" s="47"/>
      <c r="J218" s="47">
        <v>1</v>
      </c>
      <c r="K218" s="47">
        <v>640</v>
      </c>
      <c r="L218" s="47"/>
      <c r="M218" s="47"/>
      <c r="N218" s="51"/>
    </row>
    <row r="219" ht="25" customHeight="1" spans="1:14">
      <c r="A219" s="17">
        <f>COUNTA($A$4:A218)</f>
        <v>135</v>
      </c>
      <c r="B219" s="17" t="s">
        <v>351</v>
      </c>
      <c r="C219" s="46" t="s">
        <v>380</v>
      </c>
      <c r="D219" s="46" t="s">
        <v>390</v>
      </c>
      <c r="E219" s="46" t="s">
        <v>391</v>
      </c>
      <c r="F219" s="46" t="s">
        <v>64</v>
      </c>
      <c r="G219" s="46">
        <v>5</v>
      </c>
      <c r="H219" s="46" t="s">
        <v>23</v>
      </c>
      <c r="I219" s="46" t="s">
        <v>390</v>
      </c>
      <c r="J219" s="46">
        <v>1</v>
      </c>
      <c r="K219" s="46">
        <v>480</v>
      </c>
      <c r="L219" s="46">
        <v>480</v>
      </c>
      <c r="M219" s="46"/>
      <c r="N219" s="44" t="s">
        <v>392</v>
      </c>
    </row>
    <row r="220" ht="25" customHeight="1" spans="1:14">
      <c r="A220" s="17">
        <f>COUNTA($A$4:A219)</f>
        <v>136</v>
      </c>
      <c r="B220" s="17" t="s">
        <v>351</v>
      </c>
      <c r="C220" s="47" t="s">
        <v>380</v>
      </c>
      <c r="D220" s="47" t="s">
        <v>390</v>
      </c>
      <c r="E220" s="47" t="s">
        <v>393</v>
      </c>
      <c r="F220" s="48" t="s">
        <v>27</v>
      </c>
      <c r="G220" s="47">
        <v>1</v>
      </c>
      <c r="H220" s="47" t="s">
        <v>187</v>
      </c>
      <c r="I220" s="47" t="s">
        <v>390</v>
      </c>
      <c r="J220" s="47">
        <v>0.3</v>
      </c>
      <c r="K220" s="47">
        <v>192</v>
      </c>
      <c r="L220" s="47">
        <v>192</v>
      </c>
      <c r="M220" s="47"/>
      <c r="N220" s="30"/>
    </row>
    <row r="221" ht="25" customHeight="1" spans="1:14">
      <c r="A221" s="17">
        <f>COUNTA($A$4:A220)</f>
        <v>137</v>
      </c>
      <c r="B221" s="17" t="s">
        <v>351</v>
      </c>
      <c r="C221" s="47" t="s">
        <v>380</v>
      </c>
      <c r="D221" s="47" t="s">
        <v>394</v>
      </c>
      <c r="E221" s="47" t="s">
        <v>395</v>
      </c>
      <c r="F221" s="48" t="s">
        <v>34</v>
      </c>
      <c r="G221" s="47">
        <v>2</v>
      </c>
      <c r="H221" s="47" t="s">
        <v>187</v>
      </c>
      <c r="I221" s="47" t="s">
        <v>394</v>
      </c>
      <c r="J221" s="47">
        <v>0.3</v>
      </c>
      <c r="K221" s="47">
        <v>192</v>
      </c>
      <c r="L221" s="47">
        <v>192</v>
      </c>
      <c r="M221" s="47"/>
      <c r="N221" s="30"/>
    </row>
    <row r="222" ht="25" customHeight="1" spans="1:14">
      <c r="A222" s="17">
        <f>COUNTA($A$4:A221)</f>
        <v>138</v>
      </c>
      <c r="B222" s="17" t="s">
        <v>351</v>
      </c>
      <c r="C222" s="47" t="s">
        <v>380</v>
      </c>
      <c r="D222" s="47" t="s">
        <v>381</v>
      </c>
      <c r="E222" s="47" t="s">
        <v>396</v>
      </c>
      <c r="F222" s="48" t="s">
        <v>95</v>
      </c>
      <c r="G222" s="47">
        <v>5</v>
      </c>
      <c r="H222" s="47" t="s">
        <v>23</v>
      </c>
      <c r="I222" s="47" t="s">
        <v>381</v>
      </c>
      <c r="J222" s="47">
        <v>3</v>
      </c>
      <c r="K222" s="47">
        <v>1440</v>
      </c>
      <c r="L222" s="47">
        <v>1440</v>
      </c>
      <c r="M222" s="37" t="s">
        <v>397</v>
      </c>
      <c r="N222" s="30"/>
    </row>
    <row r="223" ht="25" customHeight="1" spans="1:14">
      <c r="A223" s="17">
        <f>COUNTA($A$4:A222)</f>
        <v>139</v>
      </c>
      <c r="B223" s="17" t="s">
        <v>351</v>
      </c>
      <c r="C223" s="47" t="s">
        <v>380</v>
      </c>
      <c r="D223" s="47" t="s">
        <v>394</v>
      </c>
      <c r="E223" s="47" t="s">
        <v>398</v>
      </c>
      <c r="F223" s="48" t="s">
        <v>67</v>
      </c>
      <c r="G223" s="47">
        <v>5</v>
      </c>
      <c r="H223" s="47" t="s">
        <v>387</v>
      </c>
      <c r="I223" s="47" t="s">
        <v>394</v>
      </c>
      <c r="J223" s="47">
        <v>3</v>
      </c>
      <c r="K223" s="47">
        <v>1920</v>
      </c>
      <c r="L223" s="47">
        <v>2400</v>
      </c>
      <c r="M223" s="37" t="s">
        <v>399</v>
      </c>
      <c r="N223" s="51" t="s">
        <v>400</v>
      </c>
    </row>
    <row r="224" ht="25" customHeight="1" spans="1:14">
      <c r="A224" s="17"/>
      <c r="B224" s="17"/>
      <c r="C224" s="47"/>
      <c r="D224" s="47"/>
      <c r="E224" s="47"/>
      <c r="F224" s="48"/>
      <c r="G224" s="47"/>
      <c r="H224" s="47" t="s">
        <v>23</v>
      </c>
      <c r="I224" s="47"/>
      <c r="J224" s="47">
        <v>1</v>
      </c>
      <c r="K224" s="47">
        <v>480</v>
      </c>
      <c r="L224" s="47"/>
      <c r="M224" s="37"/>
      <c r="N224" s="51"/>
    </row>
    <row r="225" ht="25" customHeight="1" spans="1:14">
      <c r="A225" s="17">
        <f>COUNTA($A$4:A224)</f>
        <v>140</v>
      </c>
      <c r="B225" s="17" t="s">
        <v>351</v>
      </c>
      <c r="C225" s="47" t="s">
        <v>380</v>
      </c>
      <c r="D225" s="47" t="s">
        <v>384</v>
      </c>
      <c r="E225" s="47" t="s">
        <v>401</v>
      </c>
      <c r="F225" s="47" t="s">
        <v>27</v>
      </c>
      <c r="G225" s="47">
        <v>3</v>
      </c>
      <c r="H225" s="47" t="s">
        <v>44</v>
      </c>
      <c r="I225" s="47" t="s">
        <v>384</v>
      </c>
      <c r="J225" s="47">
        <v>2</v>
      </c>
      <c r="K225" s="47">
        <v>640</v>
      </c>
      <c r="L225" s="47">
        <v>1920</v>
      </c>
      <c r="M225" s="19" t="s">
        <v>402</v>
      </c>
      <c r="N225" s="47" t="s">
        <v>356</v>
      </c>
    </row>
    <row r="226" ht="25" customHeight="1" spans="1:14">
      <c r="A226" s="17"/>
      <c r="B226" s="17"/>
      <c r="C226" s="47"/>
      <c r="D226" s="47"/>
      <c r="E226" s="47"/>
      <c r="F226" s="47"/>
      <c r="G226" s="47"/>
      <c r="H226" s="47" t="s">
        <v>23</v>
      </c>
      <c r="I226" s="47" t="s">
        <v>384</v>
      </c>
      <c r="J226" s="47">
        <v>3</v>
      </c>
      <c r="K226" s="47">
        <v>1440</v>
      </c>
      <c r="L226" s="47"/>
      <c r="M226" s="19"/>
      <c r="N226" s="47"/>
    </row>
    <row r="227" ht="25" customHeight="1" spans="1:14">
      <c r="A227" s="17">
        <f>COUNTA($A$4:A226)</f>
        <v>141</v>
      </c>
      <c r="B227" s="17" t="s">
        <v>351</v>
      </c>
      <c r="C227" s="47" t="s">
        <v>380</v>
      </c>
      <c r="D227" s="48" t="s">
        <v>403</v>
      </c>
      <c r="E227" s="48" t="s">
        <v>404</v>
      </c>
      <c r="F227" s="47" t="s">
        <v>34</v>
      </c>
      <c r="G227" s="47">
        <v>4</v>
      </c>
      <c r="H227" s="47" t="s">
        <v>208</v>
      </c>
      <c r="I227" s="48" t="s">
        <v>403</v>
      </c>
      <c r="J227" s="47">
        <v>3</v>
      </c>
      <c r="K227" s="47">
        <v>1680</v>
      </c>
      <c r="L227" s="47">
        <v>1680</v>
      </c>
      <c r="M227" s="47" t="s">
        <v>369</v>
      </c>
      <c r="N227" s="30"/>
    </row>
    <row r="228" ht="25" customHeight="1" spans="1:14">
      <c r="A228" s="17">
        <f>COUNTA($A$4:A227)</f>
        <v>142</v>
      </c>
      <c r="B228" s="17" t="s">
        <v>351</v>
      </c>
      <c r="C228" s="47" t="s">
        <v>380</v>
      </c>
      <c r="D228" s="47" t="s">
        <v>394</v>
      </c>
      <c r="E228" s="47" t="s">
        <v>405</v>
      </c>
      <c r="F228" s="47" t="s">
        <v>64</v>
      </c>
      <c r="G228" s="47">
        <v>4</v>
      </c>
      <c r="H228" s="47" t="s">
        <v>29</v>
      </c>
      <c r="I228" s="47" t="s">
        <v>394</v>
      </c>
      <c r="J228" s="47">
        <v>1.3</v>
      </c>
      <c r="K228" s="47">
        <v>416</v>
      </c>
      <c r="L228" s="47">
        <v>1312</v>
      </c>
      <c r="M228" s="47" t="s">
        <v>406</v>
      </c>
      <c r="N228" s="51"/>
    </row>
    <row r="229" ht="25" customHeight="1" spans="1:14">
      <c r="A229" s="17"/>
      <c r="B229" s="17"/>
      <c r="C229" s="47"/>
      <c r="D229" s="47"/>
      <c r="E229" s="47"/>
      <c r="F229" s="47"/>
      <c r="G229" s="47"/>
      <c r="H229" s="47" t="s">
        <v>387</v>
      </c>
      <c r="I229" s="47"/>
      <c r="J229" s="47">
        <v>1.4</v>
      </c>
      <c r="K229" s="47">
        <v>896</v>
      </c>
      <c r="L229" s="47"/>
      <c r="M229" s="47"/>
      <c r="N229" s="51"/>
    </row>
    <row r="230" ht="25" customHeight="1" spans="1:14">
      <c r="A230" s="17">
        <f>COUNTA($A$4:A229)</f>
        <v>143</v>
      </c>
      <c r="B230" s="17" t="s">
        <v>351</v>
      </c>
      <c r="C230" s="47" t="s">
        <v>380</v>
      </c>
      <c r="D230" s="47" t="s">
        <v>407</v>
      </c>
      <c r="E230" s="47" t="s">
        <v>408</v>
      </c>
      <c r="F230" s="47" t="s">
        <v>38</v>
      </c>
      <c r="G230" s="47">
        <v>3</v>
      </c>
      <c r="H230" s="47" t="s">
        <v>44</v>
      </c>
      <c r="I230" s="47" t="s">
        <v>407</v>
      </c>
      <c r="J230" s="47">
        <v>3.3</v>
      </c>
      <c r="K230" s="47">
        <v>792</v>
      </c>
      <c r="L230" s="47">
        <v>1089</v>
      </c>
      <c r="M230" s="47"/>
      <c r="N230" s="51"/>
    </row>
    <row r="231" ht="25" customHeight="1" spans="1:14">
      <c r="A231" s="17"/>
      <c r="B231" s="17"/>
      <c r="C231" s="47"/>
      <c r="D231" s="47"/>
      <c r="E231" s="47"/>
      <c r="F231" s="47"/>
      <c r="G231" s="47"/>
      <c r="H231" s="47" t="s">
        <v>50</v>
      </c>
      <c r="I231" s="47"/>
      <c r="J231" s="47">
        <v>33</v>
      </c>
      <c r="K231" s="47">
        <v>297</v>
      </c>
      <c r="L231" s="47"/>
      <c r="M231" s="47"/>
      <c r="N231" s="51"/>
    </row>
    <row r="232" ht="25" customHeight="1" spans="1:14">
      <c r="A232" s="17">
        <f>COUNTA($A$4:A231)</f>
        <v>144</v>
      </c>
      <c r="B232" s="17" t="s">
        <v>351</v>
      </c>
      <c r="C232" s="47" t="s">
        <v>380</v>
      </c>
      <c r="D232" s="47" t="s">
        <v>403</v>
      </c>
      <c r="E232" s="47" t="s">
        <v>409</v>
      </c>
      <c r="F232" s="47" t="s">
        <v>38</v>
      </c>
      <c r="G232" s="47">
        <v>1</v>
      </c>
      <c r="H232" s="47" t="s">
        <v>50</v>
      </c>
      <c r="I232" s="47" t="s">
        <v>403</v>
      </c>
      <c r="J232" s="47">
        <v>30</v>
      </c>
      <c r="K232" s="47">
        <v>270</v>
      </c>
      <c r="L232" s="47">
        <v>270</v>
      </c>
      <c r="M232" s="47"/>
      <c r="N232" s="52"/>
    </row>
    <row r="233" ht="25" customHeight="1" spans="1:14">
      <c r="A233" s="17">
        <f>COUNTA($A$4:A232)</f>
        <v>145</v>
      </c>
      <c r="B233" s="17" t="s">
        <v>351</v>
      </c>
      <c r="C233" s="47" t="s">
        <v>380</v>
      </c>
      <c r="D233" s="47" t="s">
        <v>410</v>
      </c>
      <c r="E233" s="47" t="s">
        <v>411</v>
      </c>
      <c r="F233" s="47" t="s">
        <v>64</v>
      </c>
      <c r="G233" s="47">
        <v>3</v>
      </c>
      <c r="H233" s="47" t="s">
        <v>23</v>
      </c>
      <c r="I233" s="47" t="s">
        <v>410</v>
      </c>
      <c r="J233" s="47">
        <v>0.6</v>
      </c>
      <c r="K233" s="47">
        <v>288</v>
      </c>
      <c r="L233" s="47">
        <v>288</v>
      </c>
      <c r="M233" s="19" t="s">
        <v>412</v>
      </c>
      <c r="N233" s="52"/>
    </row>
    <row r="234" ht="25" customHeight="1" spans="1:14">
      <c r="A234" s="17">
        <f>COUNTA($A$4:A233)</f>
        <v>146</v>
      </c>
      <c r="B234" s="17" t="s">
        <v>351</v>
      </c>
      <c r="C234" s="47" t="s">
        <v>380</v>
      </c>
      <c r="D234" s="47" t="s">
        <v>394</v>
      </c>
      <c r="E234" s="47" t="s">
        <v>413</v>
      </c>
      <c r="F234" s="47" t="s">
        <v>34</v>
      </c>
      <c r="G234" s="47">
        <v>4</v>
      </c>
      <c r="H234" s="47" t="s">
        <v>387</v>
      </c>
      <c r="I234" s="47" t="s">
        <v>394</v>
      </c>
      <c r="J234" s="47">
        <v>1</v>
      </c>
      <c r="K234" s="47">
        <v>640</v>
      </c>
      <c r="L234" s="47">
        <v>1684</v>
      </c>
      <c r="M234" s="47" t="s">
        <v>414</v>
      </c>
      <c r="N234" s="50"/>
    </row>
    <row r="235" ht="25" customHeight="1" spans="1:14">
      <c r="A235" s="17"/>
      <c r="B235" s="17"/>
      <c r="C235" s="47"/>
      <c r="D235" s="47"/>
      <c r="E235" s="47"/>
      <c r="F235" s="47"/>
      <c r="G235" s="47"/>
      <c r="H235" s="47" t="s">
        <v>23</v>
      </c>
      <c r="I235" s="47"/>
      <c r="J235" s="47">
        <v>1.5</v>
      </c>
      <c r="K235" s="47">
        <v>720</v>
      </c>
      <c r="L235" s="47"/>
      <c r="M235" s="47"/>
      <c r="N235" s="50"/>
    </row>
    <row r="236" ht="25" customHeight="1" spans="1:14">
      <c r="A236" s="17"/>
      <c r="B236" s="17"/>
      <c r="C236" s="47"/>
      <c r="D236" s="47"/>
      <c r="E236" s="47"/>
      <c r="F236" s="47"/>
      <c r="G236" s="47"/>
      <c r="H236" s="47" t="s">
        <v>50</v>
      </c>
      <c r="I236" s="47"/>
      <c r="J236" s="47">
        <v>27</v>
      </c>
      <c r="K236" s="47">
        <v>324</v>
      </c>
      <c r="L236" s="47"/>
      <c r="M236" s="47"/>
      <c r="N236" s="50"/>
    </row>
    <row r="237" ht="25" customHeight="1" spans="1:14">
      <c r="A237" s="17">
        <f>COUNTA($A$4:A236)</f>
        <v>147</v>
      </c>
      <c r="B237" s="17" t="s">
        <v>351</v>
      </c>
      <c r="C237" s="47" t="s">
        <v>380</v>
      </c>
      <c r="D237" s="47" t="s">
        <v>381</v>
      </c>
      <c r="E237" s="47" t="s">
        <v>415</v>
      </c>
      <c r="F237" s="48" t="s">
        <v>34</v>
      </c>
      <c r="G237" s="47">
        <v>1</v>
      </c>
      <c r="H237" s="47" t="s">
        <v>50</v>
      </c>
      <c r="I237" s="47" t="s">
        <v>381</v>
      </c>
      <c r="J237" s="47">
        <v>70</v>
      </c>
      <c r="K237" s="47">
        <v>840</v>
      </c>
      <c r="L237" s="47">
        <v>840</v>
      </c>
      <c r="M237" s="47" t="s">
        <v>416</v>
      </c>
      <c r="N237" s="18"/>
    </row>
    <row r="238" ht="25" customHeight="1" spans="1:14">
      <c r="A238" s="17">
        <f>COUNTA($A$4:A237)</f>
        <v>148</v>
      </c>
      <c r="B238" s="17" t="s">
        <v>351</v>
      </c>
      <c r="C238" s="46" t="s">
        <v>380</v>
      </c>
      <c r="D238" s="46" t="s">
        <v>381</v>
      </c>
      <c r="E238" s="46" t="s">
        <v>417</v>
      </c>
      <c r="F238" s="46" t="s">
        <v>34</v>
      </c>
      <c r="G238" s="46">
        <v>5</v>
      </c>
      <c r="H238" s="46" t="s">
        <v>23</v>
      </c>
      <c r="I238" s="46" t="s">
        <v>381</v>
      </c>
      <c r="J238" s="46">
        <v>2</v>
      </c>
      <c r="K238" s="46">
        <v>960</v>
      </c>
      <c r="L238" s="46">
        <v>1920</v>
      </c>
      <c r="M238" s="46" t="s">
        <v>418</v>
      </c>
      <c r="N238" s="49"/>
    </row>
    <row r="239" ht="25" customHeight="1" spans="1:14">
      <c r="A239" s="17"/>
      <c r="B239" s="17"/>
      <c r="C239" s="46"/>
      <c r="D239" s="46"/>
      <c r="E239" s="46"/>
      <c r="F239" s="46"/>
      <c r="G239" s="46"/>
      <c r="H239" s="46" t="s">
        <v>387</v>
      </c>
      <c r="I239" s="46"/>
      <c r="J239" s="46">
        <v>1.5</v>
      </c>
      <c r="K239" s="46">
        <v>960</v>
      </c>
      <c r="L239" s="46"/>
      <c r="M239" s="46"/>
      <c r="N239" s="49"/>
    </row>
    <row r="240" ht="25" customHeight="1" spans="1:14">
      <c r="A240" s="17">
        <f>COUNTA($A$4:A239)</f>
        <v>149</v>
      </c>
      <c r="B240" s="17" t="s">
        <v>351</v>
      </c>
      <c r="C240" s="47" t="s">
        <v>380</v>
      </c>
      <c r="D240" s="47" t="s">
        <v>384</v>
      </c>
      <c r="E240" s="47" t="s">
        <v>419</v>
      </c>
      <c r="F240" s="47" t="s">
        <v>22</v>
      </c>
      <c r="G240" s="47">
        <v>5</v>
      </c>
      <c r="H240" s="47" t="s">
        <v>23</v>
      </c>
      <c r="I240" s="47" t="s">
        <v>384</v>
      </c>
      <c r="J240" s="47">
        <v>1</v>
      </c>
      <c r="K240" s="47">
        <v>360</v>
      </c>
      <c r="L240" s="47">
        <v>1080</v>
      </c>
      <c r="M240" s="47" t="s">
        <v>420</v>
      </c>
      <c r="N240" s="51"/>
    </row>
    <row r="241" ht="25" customHeight="1" spans="1:14">
      <c r="A241" s="17"/>
      <c r="B241" s="17"/>
      <c r="C241" s="47"/>
      <c r="D241" s="47"/>
      <c r="E241" s="47"/>
      <c r="F241" s="47"/>
      <c r="G241" s="47"/>
      <c r="H241" s="47" t="s">
        <v>387</v>
      </c>
      <c r="I241" s="47"/>
      <c r="J241" s="47">
        <v>1.5</v>
      </c>
      <c r="K241" s="47">
        <v>720</v>
      </c>
      <c r="L241" s="47"/>
      <c r="M241" s="47"/>
      <c r="N241" s="51"/>
    </row>
    <row r="242" ht="25" customHeight="1" spans="1:14">
      <c r="A242" s="17">
        <f>COUNTA($A$4:A241)</f>
        <v>150</v>
      </c>
      <c r="B242" s="17" t="s">
        <v>351</v>
      </c>
      <c r="C242" s="31" t="s">
        <v>421</v>
      </c>
      <c r="D242" s="31" t="s">
        <v>422</v>
      </c>
      <c r="E242" s="32" t="s">
        <v>423</v>
      </c>
      <c r="F242" s="31" t="s">
        <v>424</v>
      </c>
      <c r="G242" s="32">
        <v>4</v>
      </c>
      <c r="H242" s="31" t="s">
        <v>216</v>
      </c>
      <c r="I242" s="31" t="s">
        <v>422</v>
      </c>
      <c r="J242" s="32">
        <v>150</v>
      </c>
      <c r="K242" s="32">
        <v>1800</v>
      </c>
      <c r="L242" s="32">
        <v>2300</v>
      </c>
      <c r="M242" s="31" t="s">
        <v>425</v>
      </c>
      <c r="N242" s="31" t="s">
        <v>356</v>
      </c>
    </row>
    <row r="243" ht="25" customHeight="1" spans="1:14">
      <c r="A243" s="17"/>
      <c r="B243" s="17"/>
      <c r="C243" s="31"/>
      <c r="D243" s="31" t="s">
        <v>422</v>
      </c>
      <c r="E243" s="32"/>
      <c r="F243" s="31"/>
      <c r="G243" s="32"/>
      <c r="H243" s="31" t="s">
        <v>426</v>
      </c>
      <c r="I243" s="31" t="s">
        <v>422</v>
      </c>
      <c r="J243" s="32">
        <v>11</v>
      </c>
      <c r="K243" s="32">
        <v>2200</v>
      </c>
      <c r="L243" s="32"/>
      <c r="M243" s="31"/>
      <c r="N243" s="31"/>
    </row>
    <row r="244" ht="25" customHeight="1" spans="1:14">
      <c r="A244" s="17">
        <f>COUNTA($A$4:A243)</f>
        <v>151</v>
      </c>
      <c r="B244" s="17" t="s">
        <v>351</v>
      </c>
      <c r="C244" s="18" t="s">
        <v>421</v>
      </c>
      <c r="D244" s="31" t="s">
        <v>422</v>
      </c>
      <c r="E244" s="18" t="s">
        <v>427</v>
      </c>
      <c r="F244" s="18" t="s">
        <v>64</v>
      </c>
      <c r="G244" s="18">
        <v>4</v>
      </c>
      <c r="H244" s="18" t="s">
        <v>50</v>
      </c>
      <c r="I244" s="31" t="s">
        <v>422</v>
      </c>
      <c r="J244" s="18">
        <v>40</v>
      </c>
      <c r="K244" s="18">
        <v>480</v>
      </c>
      <c r="L244" s="18">
        <v>480</v>
      </c>
      <c r="M244" s="18"/>
      <c r="N244" s="18"/>
    </row>
    <row r="245" ht="25" customHeight="1" spans="1:14">
      <c r="A245" s="17">
        <f>COUNTA($A$4:A244)</f>
        <v>152</v>
      </c>
      <c r="B245" s="17" t="s">
        <v>351</v>
      </c>
      <c r="C245" s="31" t="s">
        <v>421</v>
      </c>
      <c r="D245" s="31" t="s">
        <v>428</v>
      </c>
      <c r="E245" s="31" t="s">
        <v>429</v>
      </c>
      <c r="F245" s="31" t="s">
        <v>173</v>
      </c>
      <c r="G245" s="31">
        <v>5</v>
      </c>
      <c r="H245" s="31" t="s">
        <v>29</v>
      </c>
      <c r="I245" s="31" t="s">
        <v>428</v>
      </c>
      <c r="J245" s="31">
        <v>4</v>
      </c>
      <c r="K245" s="18">
        <v>960</v>
      </c>
      <c r="L245" s="31">
        <v>1536</v>
      </c>
      <c r="M245" s="31" t="s">
        <v>430</v>
      </c>
      <c r="N245" s="31"/>
    </row>
    <row r="246" ht="25" customHeight="1" spans="1:14">
      <c r="A246" s="17"/>
      <c r="B246" s="17"/>
      <c r="C246" s="31"/>
      <c r="D246" s="31" t="s">
        <v>431</v>
      </c>
      <c r="E246" s="31"/>
      <c r="F246" s="31"/>
      <c r="G246" s="31"/>
      <c r="H246" s="18" t="s">
        <v>387</v>
      </c>
      <c r="I246" s="31" t="s">
        <v>428</v>
      </c>
      <c r="J246" s="31">
        <v>1.2</v>
      </c>
      <c r="K246" s="18">
        <v>576</v>
      </c>
      <c r="L246" s="31"/>
      <c r="M246" s="31"/>
      <c r="N246" s="31"/>
    </row>
    <row r="247" ht="25" customHeight="1" spans="1:14">
      <c r="A247" s="17">
        <f>COUNTA($A$4:A246)</f>
        <v>153</v>
      </c>
      <c r="B247" s="17" t="s">
        <v>351</v>
      </c>
      <c r="C247" s="31" t="s">
        <v>421</v>
      </c>
      <c r="D247" s="31" t="s">
        <v>432</v>
      </c>
      <c r="E247" s="32" t="s">
        <v>433</v>
      </c>
      <c r="F247" s="31" t="s">
        <v>67</v>
      </c>
      <c r="G247" s="32">
        <v>2</v>
      </c>
      <c r="H247" s="18" t="s">
        <v>50</v>
      </c>
      <c r="I247" s="18" t="s">
        <v>432</v>
      </c>
      <c r="J247" s="18">
        <v>25</v>
      </c>
      <c r="K247" s="18">
        <v>300</v>
      </c>
      <c r="L247" s="32">
        <v>1612</v>
      </c>
      <c r="M247" s="31" t="s">
        <v>434</v>
      </c>
      <c r="N247" s="31"/>
    </row>
    <row r="248" ht="25" customHeight="1" spans="1:14">
      <c r="A248" s="17"/>
      <c r="B248" s="17"/>
      <c r="C248" s="31"/>
      <c r="D248" s="31" t="s">
        <v>432</v>
      </c>
      <c r="E248" s="32"/>
      <c r="F248" s="31"/>
      <c r="G248" s="32"/>
      <c r="H248" s="18" t="s">
        <v>29</v>
      </c>
      <c r="I248" s="18" t="s">
        <v>432</v>
      </c>
      <c r="J248" s="18">
        <v>4.1</v>
      </c>
      <c r="K248" s="18">
        <v>1312</v>
      </c>
      <c r="L248" s="32"/>
      <c r="M248" s="31"/>
      <c r="N248" s="31"/>
    </row>
    <row r="249" ht="25" customHeight="1" spans="1:14">
      <c r="A249" s="17">
        <f>COUNTA($A$4:A248)</f>
        <v>154</v>
      </c>
      <c r="B249" s="17" t="s">
        <v>351</v>
      </c>
      <c r="C249" s="18" t="s">
        <v>421</v>
      </c>
      <c r="D249" s="31" t="s">
        <v>435</v>
      </c>
      <c r="E249" s="31" t="s">
        <v>436</v>
      </c>
      <c r="F249" s="31" t="s">
        <v>34</v>
      </c>
      <c r="G249" s="31">
        <v>2</v>
      </c>
      <c r="H249" s="49" t="s">
        <v>23</v>
      </c>
      <c r="I249" s="31" t="s">
        <v>422</v>
      </c>
      <c r="J249" s="31">
        <v>3</v>
      </c>
      <c r="K249" s="31">
        <v>1440</v>
      </c>
      <c r="L249" s="30">
        <v>1440</v>
      </c>
      <c r="M249" s="30" t="s">
        <v>437</v>
      </c>
      <c r="N249" s="30"/>
    </row>
    <row r="250" ht="25" customHeight="1" spans="1:14">
      <c r="A250" s="17">
        <f>COUNTA($A$4:A249)</f>
        <v>155</v>
      </c>
      <c r="B250" s="17" t="s">
        <v>351</v>
      </c>
      <c r="C250" s="18" t="s">
        <v>421</v>
      </c>
      <c r="D250" s="18" t="s">
        <v>438</v>
      </c>
      <c r="E250" s="18" t="s">
        <v>439</v>
      </c>
      <c r="F250" s="18" t="s">
        <v>67</v>
      </c>
      <c r="G250" s="18">
        <v>5</v>
      </c>
      <c r="H250" s="18" t="s">
        <v>50</v>
      </c>
      <c r="I250" s="18" t="s">
        <v>438</v>
      </c>
      <c r="J250" s="18">
        <v>32</v>
      </c>
      <c r="K250" s="18">
        <v>384</v>
      </c>
      <c r="L250" s="30">
        <v>384</v>
      </c>
      <c r="M250" s="30" t="s">
        <v>440</v>
      </c>
      <c r="N250" s="30"/>
    </row>
    <row r="251" ht="25" customHeight="1" spans="1:14">
      <c r="A251" s="17">
        <f>COUNTA($A$4:A250)</f>
        <v>156</v>
      </c>
      <c r="B251" s="17" t="s">
        <v>351</v>
      </c>
      <c r="C251" s="18" t="s">
        <v>421</v>
      </c>
      <c r="D251" s="31" t="s">
        <v>441</v>
      </c>
      <c r="E251" s="31" t="s">
        <v>442</v>
      </c>
      <c r="F251" s="31" t="s">
        <v>424</v>
      </c>
      <c r="G251" s="31">
        <v>3</v>
      </c>
      <c r="H251" s="49" t="s">
        <v>23</v>
      </c>
      <c r="I251" s="31" t="s">
        <v>441</v>
      </c>
      <c r="J251" s="31">
        <v>2.41</v>
      </c>
      <c r="K251" s="31">
        <v>867.6</v>
      </c>
      <c r="L251" s="18">
        <v>867.6</v>
      </c>
      <c r="M251" s="18" t="s">
        <v>443</v>
      </c>
      <c r="N251" s="18"/>
    </row>
    <row r="252" ht="25" customHeight="1" spans="1:14">
      <c r="A252" s="17">
        <f>COUNTA($A$4:A251)</f>
        <v>157</v>
      </c>
      <c r="B252" s="17" t="s">
        <v>351</v>
      </c>
      <c r="C252" s="18" t="s">
        <v>421</v>
      </c>
      <c r="D252" s="18" t="s">
        <v>428</v>
      </c>
      <c r="E252" s="18" t="s">
        <v>444</v>
      </c>
      <c r="F252" s="18" t="s">
        <v>27</v>
      </c>
      <c r="G252" s="18">
        <v>1</v>
      </c>
      <c r="H252" s="18" t="s">
        <v>387</v>
      </c>
      <c r="I252" s="18" t="s">
        <v>428</v>
      </c>
      <c r="J252" s="18">
        <v>1.3</v>
      </c>
      <c r="K252" s="18">
        <v>832</v>
      </c>
      <c r="L252" s="18">
        <v>832</v>
      </c>
      <c r="M252" s="18"/>
      <c r="N252" s="18"/>
    </row>
    <row r="253" ht="25" customHeight="1" spans="1:14">
      <c r="A253" s="17">
        <f>COUNTA($A$4:A252)</f>
        <v>158</v>
      </c>
      <c r="B253" s="17" t="s">
        <v>351</v>
      </c>
      <c r="C253" s="18" t="s">
        <v>421</v>
      </c>
      <c r="D253" s="31" t="s">
        <v>428</v>
      </c>
      <c r="E253" s="31" t="s">
        <v>445</v>
      </c>
      <c r="F253" s="31" t="s">
        <v>27</v>
      </c>
      <c r="G253" s="31">
        <v>3</v>
      </c>
      <c r="H253" s="18" t="s">
        <v>387</v>
      </c>
      <c r="I253" s="31" t="s">
        <v>428</v>
      </c>
      <c r="J253" s="31">
        <v>3</v>
      </c>
      <c r="K253" s="31">
        <v>1920</v>
      </c>
      <c r="L253" s="18">
        <v>1920</v>
      </c>
      <c r="M253" s="18" t="s">
        <v>446</v>
      </c>
      <c r="N253" s="18"/>
    </row>
    <row r="254" ht="25" customHeight="1" spans="1:14">
      <c r="A254" s="17">
        <f>COUNTA($A$4:A253)</f>
        <v>159</v>
      </c>
      <c r="B254" s="17" t="s">
        <v>351</v>
      </c>
      <c r="C254" s="31" t="s">
        <v>421</v>
      </c>
      <c r="D254" s="31" t="s">
        <v>428</v>
      </c>
      <c r="E254" s="32" t="s">
        <v>447</v>
      </c>
      <c r="F254" s="31" t="s">
        <v>64</v>
      </c>
      <c r="G254" s="32">
        <v>3</v>
      </c>
      <c r="H254" s="49" t="s">
        <v>23</v>
      </c>
      <c r="I254" s="18" t="s">
        <v>428</v>
      </c>
      <c r="J254" s="18">
        <v>1</v>
      </c>
      <c r="K254" s="18">
        <v>480</v>
      </c>
      <c r="L254" s="32">
        <v>1312</v>
      </c>
      <c r="M254" s="31"/>
      <c r="N254" s="31"/>
    </row>
    <row r="255" ht="25" customHeight="1" spans="1:14">
      <c r="A255" s="17"/>
      <c r="B255" s="17"/>
      <c r="C255" s="31"/>
      <c r="D255" s="31" t="s">
        <v>428</v>
      </c>
      <c r="E255" s="32"/>
      <c r="F255" s="31"/>
      <c r="G255" s="32"/>
      <c r="H255" s="18" t="s">
        <v>387</v>
      </c>
      <c r="I255" s="18" t="s">
        <v>428</v>
      </c>
      <c r="J255" s="18">
        <v>1.3</v>
      </c>
      <c r="K255" s="18">
        <v>832</v>
      </c>
      <c r="L255" s="32"/>
      <c r="M255" s="31"/>
      <c r="N255" s="31"/>
    </row>
    <row r="256" ht="25" customHeight="1" spans="1:14">
      <c r="A256" s="17">
        <f>COUNTA($A$4:A255)</f>
        <v>160</v>
      </c>
      <c r="B256" s="17" t="s">
        <v>351</v>
      </c>
      <c r="C256" s="31" t="s">
        <v>421</v>
      </c>
      <c r="D256" s="31" t="s">
        <v>428</v>
      </c>
      <c r="E256" s="32" t="s">
        <v>448</v>
      </c>
      <c r="F256" s="31" t="s">
        <v>27</v>
      </c>
      <c r="G256" s="32">
        <v>4</v>
      </c>
      <c r="H256" s="18" t="s">
        <v>387</v>
      </c>
      <c r="I256" s="18" t="s">
        <v>428</v>
      </c>
      <c r="J256" s="18">
        <v>3</v>
      </c>
      <c r="K256" s="18">
        <v>1920</v>
      </c>
      <c r="L256" s="32">
        <v>2720</v>
      </c>
      <c r="M256" s="31" t="s">
        <v>449</v>
      </c>
      <c r="N256" s="31"/>
    </row>
    <row r="257" ht="25" customHeight="1" spans="1:14">
      <c r="A257" s="17"/>
      <c r="B257" s="17"/>
      <c r="C257" s="31"/>
      <c r="D257" s="31" t="s">
        <v>428</v>
      </c>
      <c r="E257" s="32"/>
      <c r="F257" s="31"/>
      <c r="G257" s="32"/>
      <c r="H257" s="18" t="s">
        <v>29</v>
      </c>
      <c r="I257" s="18" t="s">
        <v>428</v>
      </c>
      <c r="J257" s="18">
        <v>2.5</v>
      </c>
      <c r="K257" s="18">
        <v>800</v>
      </c>
      <c r="L257" s="32"/>
      <c r="M257" s="31"/>
      <c r="N257" s="31"/>
    </row>
    <row r="258" ht="25" customHeight="1" spans="1:14">
      <c r="A258" s="17">
        <f>COUNTA($A$4:A257)</f>
        <v>161</v>
      </c>
      <c r="B258" s="17" t="s">
        <v>351</v>
      </c>
      <c r="C258" s="31" t="s">
        <v>421</v>
      </c>
      <c r="D258" s="31" t="s">
        <v>428</v>
      </c>
      <c r="E258" s="31" t="s">
        <v>450</v>
      </c>
      <c r="F258" s="31" t="s">
        <v>67</v>
      </c>
      <c r="G258" s="31">
        <v>3</v>
      </c>
      <c r="H258" s="31" t="s">
        <v>29</v>
      </c>
      <c r="I258" s="31" t="s">
        <v>428</v>
      </c>
      <c r="J258" s="31">
        <v>1.7</v>
      </c>
      <c r="K258" s="31">
        <v>544</v>
      </c>
      <c r="L258" s="30">
        <v>544</v>
      </c>
      <c r="M258" s="30" t="s">
        <v>451</v>
      </c>
      <c r="N258" s="30"/>
    </row>
    <row r="259" ht="25" customHeight="1" spans="1:14">
      <c r="A259" s="17">
        <f>COUNTA($A$4:A258)</f>
        <v>162</v>
      </c>
      <c r="B259" s="17" t="s">
        <v>351</v>
      </c>
      <c r="C259" s="31" t="s">
        <v>421</v>
      </c>
      <c r="D259" s="31" t="s">
        <v>428</v>
      </c>
      <c r="E259" s="32" t="s">
        <v>452</v>
      </c>
      <c r="F259" s="31" t="s">
        <v>34</v>
      </c>
      <c r="G259" s="32">
        <v>2</v>
      </c>
      <c r="H259" s="18" t="s">
        <v>387</v>
      </c>
      <c r="I259" s="18" t="s">
        <v>428</v>
      </c>
      <c r="J259" s="18">
        <v>1.3</v>
      </c>
      <c r="K259" s="18">
        <v>832</v>
      </c>
      <c r="L259" s="32">
        <v>1168</v>
      </c>
      <c r="M259" s="31" t="s">
        <v>453</v>
      </c>
      <c r="N259" s="31"/>
    </row>
    <row r="260" ht="25" customHeight="1" spans="1:14">
      <c r="A260" s="17"/>
      <c r="B260" s="17"/>
      <c r="C260" s="31"/>
      <c r="D260" s="31" t="s">
        <v>428</v>
      </c>
      <c r="E260" s="32"/>
      <c r="F260" s="31"/>
      <c r="G260" s="32"/>
      <c r="H260" s="49" t="s">
        <v>23</v>
      </c>
      <c r="I260" s="18" t="s">
        <v>428</v>
      </c>
      <c r="J260" s="18">
        <v>0.7</v>
      </c>
      <c r="K260" s="18">
        <v>336</v>
      </c>
      <c r="L260" s="32"/>
      <c r="M260" s="31"/>
      <c r="N260" s="31"/>
    </row>
    <row r="261" ht="25" customHeight="1" spans="1:14">
      <c r="A261" s="17">
        <f>COUNTA($A$4:A260)</f>
        <v>163</v>
      </c>
      <c r="B261" s="17" t="s">
        <v>351</v>
      </c>
      <c r="C261" s="18" t="s">
        <v>421</v>
      </c>
      <c r="D261" s="18" t="s">
        <v>428</v>
      </c>
      <c r="E261" s="31" t="s">
        <v>454</v>
      </c>
      <c r="F261" s="31" t="s">
        <v>27</v>
      </c>
      <c r="G261" s="31">
        <v>4</v>
      </c>
      <c r="H261" s="18" t="s">
        <v>387</v>
      </c>
      <c r="I261" s="18" t="s">
        <v>428</v>
      </c>
      <c r="J261" s="31">
        <v>2</v>
      </c>
      <c r="K261" s="31">
        <v>1280</v>
      </c>
      <c r="L261" s="18">
        <v>1280</v>
      </c>
      <c r="M261" s="18"/>
      <c r="N261" s="18"/>
    </row>
    <row r="262" ht="25" customHeight="1" spans="1:14">
      <c r="A262" s="17">
        <f>COUNTA($A$4:A261)</f>
        <v>164</v>
      </c>
      <c r="B262" s="17" t="s">
        <v>351</v>
      </c>
      <c r="C262" s="31" t="s">
        <v>421</v>
      </c>
      <c r="D262" s="31" t="s">
        <v>428</v>
      </c>
      <c r="E262" s="32" t="s">
        <v>455</v>
      </c>
      <c r="F262" s="31" t="s">
        <v>424</v>
      </c>
      <c r="G262" s="32">
        <v>4</v>
      </c>
      <c r="H262" s="31" t="s">
        <v>29</v>
      </c>
      <c r="I262" s="18" t="s">
        <v>428</v>
      </c>
      <c r="J262" s="31">
        <v>1.6</v>
      </c>
      <c r="K262" s="31">
        <v>384</v>
      </c>
      <c r="L262" s="32">
        <v>1584</v>
      </c>
      <c r="M262" s="37" t="s">
        <v>456</v>
      </c>
      <c r="N262" s="31" t="s">
        <v>457</v>
      </c>
    </row>
    <row r="263" ht="25" customHeight="1" spans="1:14">
      <c r="A263" s="17"/>
      <c r="B263" s="17"/>
      <c r="C263" s="31"/>
      <c r="D263" s="31" t="s">
        <v>428</v>
      </c>
      <c r="E263" s="32"/>
      <c r="F263" s="31"/>
      <c r="G263" s="32"/>
      <c r="H263" s="18" t="s">
        <v>387</v>
      </c>
      <c r="I263" s="18" t="s">
        <v>428</v>
      </c>
      <c r="J263" s="31">
        <v>2.5</v>
      </c>
      <c r="K263" s="31">
        <v>1200</v>
      </c>
      <c r="L263" s="32"/>
      <c r="M263" s="37"/>
      <c r="N263" s="31"/>
    </row>
    <row r="264" ht="25" customHeight="1" spans="1:14">
      <c r="A264" s="17">
        <f>COUNTA($A$4:A263)</f>
        <v>165</v>
      </c>
      <c r="B264" s="17" t="s">
        <v>351</v>
      </c>
      <c r="C264" s="31" t="s">
        <v>421</v>
      </c>
      <c r="D264" s="31" t="s">
        <v>250</v>
      </c>
      <c r="E264" s="31" t="s">
        <v>458</v>
      </c>
      <c r="F264" s="31" t="s">
        <v>27</v>
      </c>
      <c r="G264" s="31">
        <v>1</v>
      </c>
      <c r="H264" s="49" t="s">
        <v>23</v>
      </c>
      <c r="I264" s="31" t="s">
        <v>250</v>
      </c>
      <c r="J264" s="31">
        <v>2.1</v>
      </c>
      <c r="K264" s="31">
        <v>1008</v>
      </c>
      <c r="L264" s="18">
        <v>1008</v>
      </c>
      <c r="M264" s="18" t="s">
        <v>459</v>
      </c>
      <c r="N264" s="18"/>
    </row>
    <row r="265" ht="25" customHeight="1" spans="1:14">
      <c r="A265" s="17">
        <f>COUNTA($A$4:A264)</f>
        <v>166</v>
      </c>
      <c r="B265" s="17" t="s">
        <v>351</v>
      </c>
      <c r="C265" s="31" t="s">
        <v>421</v>
      </c>
      <c r="D265" s="31" t="s">
        <v>250</v>
      </c>
      <c r="E265" s="31" t="s">
        <v>460</v>
      </c>
      <c r="F265" s="31" t="s">
        <v>34</v>
      </c>
      <c r="G265" s="31">
        <v>3</v>
      </c>
      <c r="H265" s="31" t="s">
        <v>29</v>
      </c>
      <c r="I265" s="31" t="s">
        <v>250</v>
      </c>
      <c r="J265" s="31">
        <v>2.19</v>
      </c>
      <c r="K265" s="31">
        <v>700.8</v>
      </c>
      <c r="L265" s="31">
        <v>2144.8</v>
      </c>
      <c r="M265" s="31" t="s">
        <v>461</v>
      </c>
      <c r="N265" s="31"/>
    </row>
    <row r="266" ht="25" customHeight="1" spans="1:14">
      <c r="A266" s="17"/>
      <c r="B266" s="17"/>
      <c r="C266" s="31"/>
      <c r="D266" s="31" t="s">
        <v>250</v>
      </c>
      <c r="E266" s="31"/>
      <c r="F266" s="31"/>
      <c r="G266" s="31"/>
      <c r="H266" s="18" t="s">
        <v>387</v>
      </c>
      <c r="I266" s="31" t="s">
        <v>250</v>
      </c>
      <c r="J266" s="18">
        <v>1</v>
      </c>
      <c r="K266" s="18">
        <v>640</v>
      </c>
      <c r="L266" s="31"/>
      <c r="M266" s="31"/>
      <c r="N266" s="31"/>
    </row>
    <row r="267" ht="25" customHeight="1" spans="1:14">
      <c r="A267" s="17"/>
      <c r="B267" s="17"/>
      <c r="C267" s="31"/>
      <c r="D267" s="31" t="s">
        <v>250</v>
      </c>
      <c r="E267" s="31"/>
      <c r="F267" s="31"/>
      <c r="G267" s="31"/>
      <c r="H267" s="49" t="s">
        <v>23</v>
      </c>
      <c r="I267" s="31" t="s">
        <v>250</v>
      </c>
      <c r="J267" s="18">
        <v>1</v>
      </c>
      <c r="K267" s="18">
        <v>480</v>
      </c>
      <c r="L267" s="31"/>
      <c r="M267" s="31"/>
      <c r="N267" s="31"/>
    </row>
    <row r="268" ht="25" customHeight="1" spans="1:14">
      <c r="A268" s="17"/>
      <c r="B268" s="17"/>
      <c r="C268" s="31"/>
      <c r="D268" s="31" t="s">
        <v>250</v>
      </c>
      <c r="E268" s="31"/>
      <c r="F268" s="31"/>
      <c r="G268" s="31"/>
      <c r="H268" s="18" t="s">
        <v>50</v>
      </c>
      <c r="I268" s="31" t="s">
        <v>250</v>
      </c>
      <c r="J268" s="18">
        <v>27</v>
      </c>
      <c r="K268" s="18">
        <v>324</v>
      </c>
      <c r="L268" s="31"/>
      <c r="M268" s="31"/>
      <c r="N268" s="31"/>
    </row>
    <row r="269" ht="25" customHeight="1" spans="1:14">
      <c r="A269" s="17">
        <f>COUNTA($A$4:A268)</f>
        <v>167</v>
      </c>
      <c r="B269" s="17" t="s">
        <v>351</v>
      </c>
      <c r="C269" s="31" t="s">
        <v>421</v>
      </c>
      <c r="D269" s="31" t="s">
        <v>432</v>
      </c>
      <c r="E269" s="32" t="s">
        <v>462</v>
      </c>
      <c r="F269" s="31" t="s">
        <v>34</v>
      </c>
      <c r="G269" s="32">
        <v>1</v>
      </c>
      <c r="H269" s="18" t="s">
        <v>387</v>
      </c>
      <c r="I269" s="18" t="s">
        <v>432</v>
      </c>
      <c r="J269" s="18">
        <v>1.5</v>
      </c>
      <c r="K269" s="18">
        <v>960</v>
      </c>
      <c r="L269" s="53">
        <v>1160</v>
      </c>
      <c r="M269" s="37" t="s">
        <v>463</v>
      </c>
      <c r="N269" s="31" t="s">
        <v>356</v>
      </c>
    </row>
    <row r="270" ht="25" customHeight="1" spans="1:14">
      <c r="A270" s="17"/>
      <c r="B270" s="17"/>
      <c r="C270" s="31"/>
      <c r="D270" s="31" t="s">
        <v>432</v>
      </c>
      <c r="E270" s="32"/>
      <c r="F270" s="31"/>
      <c r="G270" s="32"/>
      <c r="H270" s="18" t="s">
        <v>464</v>
      </c>
      <c r="I270" s="18" t="s">
        <v>432</v>
      </c>
      <c r="J270" s="18">
        <v>1.1</v>
      </c>
      <c r="K270" s="18">
        <v>704</v>
      </c>
      <c r="L270" s="53"/>
      <c r="M270" s="37"/>
      <c r="N270" s="31"/>
    </row>
    <row r="271" ht="25" customHeight="1" spans="1:14">
      <c r="A271" s="17">
        <f>COUNTA($A$4:A270)</f>
        <v>168</v>
      </c>
      <c r="B271" s="17" t="s">
        <v>351</v>
      </c>
      <c r="C271" s="18" t="s">
        <v>421</v>
      </c>
      <c r="D271" s="18" t="s">
        <v>432</v>
      </c>
      <c r="E271" s="18" t="s">
        <v>465</v>
      </c>
      <c r="F271" s="18" t="s">
        <v>27</v>
      </c>
      <c r="G271" s="18">
        <v>2</v>
      </c>
      <c r="H271" s="18" t="s">
        <v>387</v>
      </c>
      <c r="I271" s="18" t="s">
        <v>432</v>
      </c>
      <c r="J271" s="18">
        <v>1</v>
      </c>
      <c r="K271" s="18">
        <v>640</v>
      </c>
      <c r="L271" s="18">
        <v>640</v>
      </c>
      <c r="M271" s="18" t="s">
        <v>466</v>
      </c>
      <c r="N271" s="18"/>
    </row>
    <row r="272" ht="25" customHeight="1" spans="1:14">
      <c r="A272" s="17">
        <f>COUNTA($A$4:A271)</f>
        <v>169</v>
      </c>
      <c r="B272" s="17" t="s">
        <v>351</v>
      </c>
      <c r="C272" s="18" t="s">
        <v>421</v>
      </c>
      <c r="D272" s="31" t="s">
        <v>441</v>
      </c>
      <c r="E272" s="32" t="s">
        <v>467</v>
      </c>
      <c r="F272" s="31" t="s">
        <v>95</v>
      </c>
      <c r="G272" s="31">
        <v>1</v>
      </c>
      <c r="H272" s="18" t="s">
        <v>387</v>
      </c>
      <c r="I272" s="18" t="s">
        <v>441</v>
      </c>
      <c r="J272" s="20">
        <v>3.3</v>
      </c>
      <c r="K272" s="20">
        <v>2112</v>
      </c>
      <c r="L272" s="30">
        <v>2112</v>
      </c>
      <c r="M272" s="30" t="s">
        <v>468</v>
      </c>
      <c r="N272" s="30"/>
    </row>
    <row r="273" ht="25" customHeight="1" spans="1:14">
      <c r="A273" s="17">
        <f>COUNTA($A$4:A272)</f>
        <v>170</v>
      </c>
      <c r="B273" s="17" t="s">
        <v>351</v>
      </c>
      <c r="C273" s="18" t="s">
        <v>421</v>
      </c>
      <c r="D273" s="31" t="s">
        <v>441</v>
      </c>
      <c r="E273" s="32" t="s">
        <v>469</v>
      </c>
      <c r="F273" s="31" t="s">
        <v>424</v>
      </c>
      <c r="G273" s="31">
        <v>3</v>
      </c>
      <c r="H273" s="49" t="s">
        <v>23</v>
      </c>
      <c r="I273" s="18" t="s">
        <v>428</v>
      </c>
      <c r="J273" s="18">
        <v>2.2</v>
      </c>
      <c r="K273" s="18">
        <v>792</v>
      </c>
      <c r="L273" s="30">
        <v>792</v>
      </c>
      <c r="M273" s="30" t="s">
        <v>470</v>
      </c>
      <c r="N273" s="30"/>
    </row>
    <row r="274" ht="25" customHeight="1" spans="1:14">
      <c r="A274" s="17">
        <f>COUNTA($A$4:A273)</f>
        <v>171</v>
      </c>
      <c r="B274" s="17" t="s">
        <v>351</v>
      </c>
      <c r="C274" s="18" t="s">
        <v>421</v>
      </c>
      <c r="D274" s="31" t="s">
        <v>441</v>
      </c>
      <c r="E274" s="31" t="s">
        <v>471</v>
      </c>
      <c r="F274" s="31" t="s">
        <v>173</v>
      </c>
      <c r="G274" s="31">
        <v>2</v>
      </c>
      <c r="H274" s="49" t="s">
        <v>23</v>
      </c>
      <c r="I274" s="18" t="s">
        <v>441</v>
      </c>
      <c r="J274" s="18">
        <v>2.3</v>
      </c>
      <c r="K274" s="18">
        <v>828</v>
      </c>
      <c r="L274" s="18">
        <v>828</v>
      </c>
      <c r="M274" s="18" t="s">
        <v>472</v>
      </c>
      <c r="N274" s="18"/>
    </row>
    <row r="275" ht="29" customHeight="1" spans="1:14">
      <c r="A275" s="17">
        <f>COUNTA($A$4:A274)</f>
        <v>172</v>
      </c>
      <c r="B275" s="17" t="s">
        <v>351</v>
      </c>
      <c r="C275" s="18" t="s">
        <v>421</v>
      </c>
      <c r="D275" s="31" t="s">
        <v>422</v>
      </c>
      <c r="E275" s="31" t="s">
        <v>473</v>
      </c>
      <c r="F275" s="31" t="s">
        <v>173</v>
      </c>
      <c r="G275" s="31">
        <v>3</v>
      </c>
      <c r="H275" s="49" t="s">
        <v>23</v>
      </c>
      <c r="I275" s="18" t="s">
        <v>422</v>
      </c>
      <c r="J275" s="18">
        <v>1.1</v>
      </c>
      <c r="K275" s="18">
        <v>396</v>
      </c>
      <c r="L275" s="18">
        <v>396</v>
      </c>
      <c r="M275" s="18" t="s">
        <v>474</v>
      </c>
      <c r="N275" s="18"/>
    </row>
    <row r="276" ht="29" customHeight="1" spans="1:14">
      <c r="A276" s="17">
        <f>COUNTA($A$4:A275)</f>
        <v>173</v>
      </c>
      <c r="B276" s="17" t="s">
        <v>351</v>
      </c>
      <c r="C276" s="18" t="s">
        <v>421</v>
      </c>
      <c r="D276" s="18" t="s">
        <v>422</v>
      </c>
      <c r="E276" s="18" t="s">
        <v>475</v>
      </c>
      <c r="F276" s="18" t="s">
        <v>64</v>
      </c>
      <c r="G276" s="18">
        <v>3</v>
      </c>
      <c r="H276" s="18" t="s">
        <v>387</v>
      </c>
      <c r="I276" s="18" t="s">
        <v>422</v>
      </c>
      <c r="J276" s="18">
        <v>2.5</v>
      </c>
      <c r="K276" s="18">
        <v>1600</v>
      </c>
      <c r="L276" s="51">
        <v>1600</v>
      </c>
      <c r="M276" s="51" t="s">
        <v>476</v>
      </c>
      <c r="N276" s="51"/>
    </row>
    <row r="277" ht="29" customHeight="1" spans="1:14">
      <c r="A277" s="17">
        <f>COUNTA($A$4:A276)</f>
        <v>174</v>
      </c>
      <c r="B277" s="17" t="s">
        <v>351</v>
      </c>
      <c r="C277" s="18" t="s">
        <v>421</v>
      </c>
      <c r="D277" s="18" t="s">
        <v>422</v>
      </c>
      <c r="E277" s="18" t="s">
        <v>477</v>
      </c>
      <c r="F277" s="18" t="s">
        <v>95</v>
      </c>
      <c r="G277" s="18">
        <v>1</v>
      </c>
      <c r="H277" s="49" t="s">
        <v>23</v>
      </c>
      <c r="I277" s="18" t="s">
        <v>422</v>
      </c>
      <c r="J277" s="18">
        <v>0.9</v>
      </c>
      <c r="K277" s="18">
        <v>432</v>
      </c>
      <c r="L277" s="51">
        <v>432</v>
      </c>
      <c r="M277" s="54" t="s">
        <v>478</v>
      </c>
      <c r="N277" s="51"/>
    </row>
    <row r="278" ht="25" customHeight="1" spans="1:14">
      <c r="A278" s="17">
        <f>COUNTA($A$4:A277)</f>
        <v>175</v>
      </c>
      <c r="B278" s="17" t="s">
        <v>351</v>
      </c>
      <c r="C278" s="31" t="s">
        <v>421</v>
      </c>
      <c r="D278" s="31" t="s">
        <v>422</v>
      </c>
      <c r="E278" s="32" t="s">
        <v>479</v>
      </c>
      <c r="F278" s="31" t="s">
        <v>34</v>
      </c>
      <c r="G278" s="32">
        <v>3</v>
      </c>
      <c r="H278" s="18" t="s">
        <v>387</v>
      </c>
      <c r="I278" s="18" t="s">
        <v>422</v>
      </c>
      <c r="J278" s="18">
        <v>2.17</v>
      </c>
      <c r="K278" s="20">
        <v>1388.8</v>
      </c>
      <c r="L278" s="32">
        <v>2588.8</v>
      </c>
      <c r="M278" s="31" t="s">
        <v>480</v>
      </c>
      <c r="N278" s="31"/>
    </row>
    <row r="279" ht="25" customHeight="1" spans="1:14">
      <c r="A279" s="17"/>
      <c r="B279" s="17"/>
      <c r="C279" s="31"/>
      <c r="D279" s="31" t="s">
        <v>422</v>
      </c>
      <c r="E279" s="32"/>
      <c r="F279" s="31"/>
      <c r="G279" s="32"/>
      <c r="H279" s="49" t="s">
        <v>23</v>
      </c>
      <c r="I279" s="18" t="s">
        <v>422</v>
      </c>
      <c r="J279" s="18">
        <v>2.5</v>
      </c>
      <c r="K279" s="20">
        <v>1200</v>
      </c>
      <c r="L279" s="32"/>
      <c r="M279" s="31"/>
      <c r="N279" s="31"/>
    </row>
    <row r="280" ht="25" customHeight="1" spans="1:14">
      <c r="A280" s="17">
        <f>COUNTA($A$4:A279)</f>
        <v>176</v>
      </c>
      <c r="B280" s="17" t="s">
        <v>351</v>
      </c>
      <c r="C280" s="31" t="s">
        <v>421</v>
      </c>
      <c r="D280" s="31" t="s">
        <v>422</v>
      </c>
      <c r="E280" s="32" t="s">
        <v>481</v>
      </c>
      <c r="F280" s="31" t="s">
        <v>424</v>
      </c>
      <c r="G280" s="32">
        <v>2</v>
      </c>
      <c r="H280" s="49" t="s">
        <v>23</v>
      </c>
      <c r="I280" s="18" t="s">
        <v>422</v>
      </c>
      <c r="J280" s="18">
        <v>2.2</v>
      </c>
      <c r="K280" s="18">
        <v>792</v>
      </c>
      <c r="L280" s="32">
        <v>1332</v>
      </c>
      <c r="M280" s="31" t="s">
        <v>482</v>
      </c>
      <c r="N280" s="31"/>
    </row>
    <row r="281" ht="25" customHeight="1" spans="1:14">
      <c r="A281" s="17"/>
      <c r="B281" s="17"/>
      <c r="C281" s="31"/>
      <c r="D281" s="31" t="s">
        <v>422</v>
      </c>
      <c r="E281" s="32"/>
      <c r="F281" s="31"/>
      <c r="G281" s="32"/>
      <c r="H281" s="49" t="s">
        <v>36</v>
      </c>
      <c r="I281" s="18" t="s">
        <v>422</v>
      </c>
      <c r="J281" s="18">
        <v>1.5</v>
      </c>
      <c r="K281" s="49">
        <v>540</v>
      </c>
      <c r="L281" s="32"/>
      <c r="M281" s="31"/>
      <c r="N281" s="31"/>
    </row>
    <row r="282" ht="25" customHeight="1" spans="1:14">
      <c r="A282" s="17">
        <f>COUNTA($A$4:A281)</f>
        <v>177</v>
      </c>
      <c r="B282" s="17" t="s">
        <v>351</v>
      </c>
      <c r="C282" s="18" t="s">
        <v>421</v>
      </c>
      <c r="D282" s="18" t="s">
        <v>422</v>
      </c>
      <c r="E282" s="18" t="s">
        <v>483</v>
      </c>
      <c r="F282" s="18" t="s">
        <v>424</v>
      </c>
      <c r="G282" s="20">
        <v>4</v>
      </c>
      <c r="H282" s="18" t="s">
        <v>387</v>
      </c>
      <c r="I282" s="18" t="s">
        <v>422</v>
      </c>
      <c r="J282" s="18">
        <v>3</v>
      </c>
      <c r="K282" s="18">
        <v>1440</v>
      </c>
      <c r="L282" s="51">
        <v>1440</v>
      </c>
      <c r="M282" s="51" t="s">
        <v>484</v>
      </c>
      <c r="N282" s="51"/>
    </row>
    <row r="283" ht="25" customHeight="1" spans="1:14">
      <c r="A283" s="17">
        <f>COUNTA($A$4:A282)</f>
        <v>178</v>
      </c>
      <c r="B283" s="17" t="s">
        <v>351</v>
      </c>
      <c r="C283" s="18" t="s">
        <v>421</v>
      </c>
      <c r="D283" s="18" t="s">
        <v>422</v>
      </c>
      <c r="E283" s="31" t="s">
        <v>485</v>
      </c>
      <c r="F283" s="31" t="s">
        <v>173</v>
      </c>
      <c r="G283" s="31">
        <v>2</v>
      </c>
      <c r="H283" s="18" t="s">
        <v>387</v>
      </c>
      <c r="I283" s="18" t="s">
        <v>422</v>
      </c>
      <c r="J283" s="31">
        <v>10</v>
      </c>
      <c r="K283" s="31">
        <v>4800</v>
      </c>
      <c r="L283" s="30">
        <v>4800</v>
      </c>
      <c r="M283" s="30"/>
      <c r="N283" s="30"/>
    </row>
    <row r="284" ht="25" customHeight="1" spans="1:14">
      <c r="A284" s="17">
        <f>COUNTA($A$4:A283)</f>
        <v>179</v>
      </c>
      <c r="B284" s="17" t="s">
        <v>351</v>
      </c>
      <c r="C284" s="18" t="s">
        <v>421</v>
      </c>
      <c r="D284" s="18" t="s">
        <v>422</v>
      </c>
      <c r="E284" s="31" t="s">
        <v>486</v>
      </c>
      <c r="F284" s="31" t="s">
        <v>173</v>
      </c>
      <c r="G284" s="31">
        <v>4</v>
      </c>
      <c r="H284" s="18" t="s">
        <v>387</v>
      </c>
      <c r="I284" s="18" t="s">
        <v>422</v>
      </c>
      <c r="J284" s="31">
        <v>2</v>
      </c>
      <c r="K284" s="31">
        <v>960</v>
      </c>
      <c r="L284" s="30">
        <v>960</v>
      </c>
      <c r="M284" s="30" t="s">
        <v>484</v>
      </c>
      <c r="N284" s="30"/>
    </row>
    <row r="285" ht="25" customHeight="1" spans="1:14">
      <c r="A285" s="17">
        <f>COUNTA($A$4:A284)</f>
        <v>180</v>
      </c>
      <c r="B285" s="17" t="s">
        <v>351</v>
      </c>
      <c r="C285" s="18" t="s">
        <v>421</v>
      </c>
      <c r="D285" s="18" t="s">
        <v>422</v>
      </c>
      <c r="E285" s="31" t="s">
        <v>487</v>
      </c>
      <c r="F285" s="31" t="s">
        <v>64</v>
      </c>
      <c r="G285" s="31">
        <v>4</v>
      </c>
      <c r="H285" s="49" t="s">
        <v>23</v>
      </c>
      <c r="I285" s="18" t="s">
        <v>422</v>
      </c>
      <c r="J285" s="31">
        <v>0.5</v>
      </c>
      <c r="K285" s="31">
        <v>240</v>
      </c>
      <c r="L285" s="30">
        <v>240</v>
      </c>
      <c r="M285" s="30" t="s">
        <v>488</v>
      </c>
      <c r="N285" s="30"/>
    </row>
    <row r="286" ht="25" customHeight="1" spans="1:14">
      <c r="A286" s="17">
        <f>COUNTA($A$4:A285)</f>
        <v>181</v>
      </c>
      <c r="B286" s="17" t="s">
        <v>351</v>
      </c>
      <c r="C286" s="18" t="s">
        <v>421</v>
      </c>
      <c r="D286" s="18" t="s">
        <v>438</v>
      </c>
      <c r="E286" s="18" t="s">
        <v>489</v>
      </c>
      <c r="F286" s="18" t="s">
        <v>173</v>
      </c>
      <c r="G286" s="18">
        <v>4</v>
      </c>
      <c r="H286" s="49" t="s">
        <v>23</v>
      </c>
      <c r="I286" s="18" t="s">
        <v>438</v>
      </c>
      <c r="J286" s="18">
        <v>2.2</v>
      </c>
      <c r="K286" s="18">
        <v>792</v>
      </c>
      <c r="L286" s="30">
        <v>792</v>
      </c>
      <c r="M286" s="30" t="s">
        <v>490</v>
      </c>
      <c r="N286" s="30"/>
    </row>
    <row r="287" ht="30" customHeight="1" spans="1:14">
      <c r="A287" s="17">
        <f>COUNTA($A$4:A286)</f>
        <v>182</v>
      </c>
      <c r="B287" s="17" t="s">
        <v>351</v>
      </c>
      <c r="C287" s="18" t="s">
        <v>421</v>
      </c>
      <c r="D287" s="31" t="s">
        <v>422</v>
      </c>
      <c r="E287" s="31" t="s">
        <v>491</v>
      </c>
      <c r="F287" s="31" t="s">
        <v>64</v>
      </c>
      <c r="G287" s="32">
        <v>4</v>
      </c>
      <c r="H287" s="31" t="s">
        <v>492</v>
      </c>
      <c r="I287" s="31" t="s">
        <v>422</v>
      </c>
      <c r="J287" s="31">
        <v>2.1</v>
      </c>
      <c r="K287" s="31">
        <v>672</v>
      </c>
      <c r="L287" s="30">
        <v>672</v>
      </c>
      <c r="M287" s="37" t="s">
        <v>493</v>
      </c>
      <c r="N287" s="30"/>
    </row>
    <row r="288" ht="25" customHeight="1" spans="1:14">
      <c r="A288" s="17">
        <f>COUNTA($A$4:A287)</f>
        <v>183</v>
      </c>
      <c r="B288" s="17" t="s">
        <v>351</v>
      </c>
      <c r="C288" s="31" t="s">
        <v>494</v>
      </c>
      <c r="D288" s="31" t="s">
        <v>495</v>
      </c>
      <c r="E288" s="31" t="s">
        <v>496</v>
      </c>
      <c r="F288" s="31" t="s">
        <v>27</v>
      </c>
      <c r="G288" s="31">
        <v>3</v>
      </c>
      <c r="H288" s="31" t="s">
        <v>29</v>
      </c>
      <c r="I288" s="31" t="s">
        <v>495</v>
      </c>
      <c r="J288" s="31">
        <v>2.3</v>
      </c>
      <c r="K288" s="31">
        <v>736</v>
      </c>
      <c r="L288" s="20">
        <v>1712</v>
      </c>
      <c r="M288" s="18" t="s">
        <v>497</v>
      </c>
      <c r="N288" s="18"/>
    </row>
    <row r="289" ht="25" customHeight="1" spans="1:14">
      <c r="A289" s="17"/>
      <c r="B289" s="17"/>
      <c r="C289" s="31"/>
      <c r="D289" s="31"/>
      <c r="E289" s="31"/>
      <c r="F289" s="31"/>
      <c r="G289" s="31"/>
      <c r="H289" s="31" t="s">
        <v>50</v>
      </c>
      <c r="I289" s="31" t="s">
        <v>495</v>
      </c>
      <c r="J289" s="31">
        <v>36</v>
      </c>
      <c r="K289" s="31">
        <v>432</v>
      </c>
      <c r="L289" s="20"/>
      <c r="M289" s="18"/>
      <c r="N289" s="18"/>
    </row>
    <row r="290" ht="25" customHeight="1" spans="1:14">
      <c r="A290" s="17"/>
      <c r="B290" s="17"/>
      <c r="C290" s="31"/>
      <c r="D290" s="31"/>
      <c r="E290" s="31"/>
      <c r="F290" s="31"/>
      <c r="G290" s="31"/>
      <c r="H290" s="31" t="s">
        <v>216</v>
      </c>
      <c r="I290" s="31" t="s">
        <v>495</v>
      </c>
      <c r="J290" s="31">
        <v>34</v>
      </c>
      <c r="K290" s="31">
        <v>544</v>
      </c>
      <c r="L290" s="20"/>
      <c r="M290" s="18"/>
      <c r="N290" s="18"/>
    </row>
    <row r="291" ht="25" customHeight="1" spans="1:14">
      <c r="A291" s="17">
        <f>COUNTA($A$4:A290)</f>
        <v>184</v>
      </c>
      <c r="B291" s="17" t="s">
        <v>351</v>
      </c>
      <c r="C291" s="31" t="s">
        <v>494</v>
      </c>
      <c r="D291" s="31" t="s">
        <v>495</v>
      </c>
      <c r="E291" s="31" t="s">
        <v>498</v>
      </c>
      <c r="F291" s="31" t="s">
        <v>27</v>
      </c>
      <c r="G291" s="31">
        <v>1</v>
      </c>
      <c r="H291" s="31" t="s">
        <v>29</v>
      </c>
      <c r="I291" s="31" t="s">
        <v>495</v>
      </c>
      <c r="J291" s="31">
        <v>1.9</v>
      </c>
      <c r="K291" s="31">
        <v>608</v>
      </c>
      <c r="L291" s="51">
        <v>608</v>
      </c>
      <c r="M291" s="51" t="s">
        <v>497</v>
      </c>
      <c r="N291" s="51"/>
    </row>
    <row r="292" ht="25" customHeight="1" spans="1:14">
      <c r="A292" s="17">
        <f>COUNTA($A$4:A291)</f>
        <v>185</v>
      </c>
      <c r="B292" s="17" t="s">
        <v>351</v>
      </c>
      <c r="C292" s="31" t="s">
        <v>494</v>
      </c>
      <c r="D292" s="31" t="s">
        <v>495</v>
      </c>
      <c r="E292" s="31" t="s">
        <v>499</v>
      </c>
      <c r="F292" s="31" t="s">
        <v>27</v>
      </c>
      <c r="G292" s="31">
        <v>4</v>
      </c>
      <c r="H292" s="31" t="s">
        <v>29</v>
      </c>
      <c r="I292" s="31" t="s">
        <v>495</v>
      </c>
      <c r="J292" s="31">
        <v>1.2</v>
      </c>
      <c r="K292" s="31">
        <v>384</v>
      </c>
      <c r="L292" s="51">
        <v>384</v>
      </c>
      <c r="M292" s="51" t="s">
        <v>500</v>
      </c>
      <c r="N292" s="51"/>
    </row>
    <row r="293" ht="25" customHeight="1" spans="1:14">
      <c r="A293" s="17">
        <f>COUNTA($A$4:A292)</f>
        <v>186</v>
      </c>
      <c r="B293" s="17" t="s">
        <v>351</v>
      </c>
      <c r="C293" s="31" t="s">
        <v>494</v>
      </c>
      <c r="D293" s="31" t="s">
        <v>495</v>
      </c>
      <c r="E293" s="31" t="s">
        <v>501</v>
      </c>
      <c r="F293" s="31" t="s">
        <v>424</v>
      </c>
      <c r="G293" s="31">
        <v>4</v>
      </c>
      <c r="H293" s="18" t="s">
        <v>29</v>
      </c>
      <c r="I293" s="31" t="s">
        <v>495</v>
      </c>
      <c r="J293" s="31">
        <v>0.5</v>
      </c>
      <c r="K293" s="31">
        <v>120</v>
      </c>
      <c r="L293" s="51">
        <v>120</v>
      </c>
      <c r="M293" s="54" t="s">
        <v>502</v>
      </c>
      <c r="N293" s="51"/>
    </row>
    <row r="294" ht="25" customHeight="1" spans="1:14">
      <c r="A294" s="17">
        <f>COUNTA($A$4:A293)</f>
        <v>187</v>
      </c>
      <c r="B294" s="17" t="s">
        <v>351</v>
      </c>
      <c r="C294" s="31" t="s">
        <v>494</v>
      </c>
      <c r="D294" s="31" t="s">
        <v>495</v>
      </c>
      <c r="E294" s="31" t="s">
        <v>503</v>
      </c>
      <c r="F294" s="31" t="s">
        <v>173</v>
      </c>
      <c r="G294" s="31">
        <v>4</v>
      </c>
      <c r="H294" s="18" t="s">
        <v>29</v>
      </c>
      <c r="I294" s="31" t="s">
        <v>495</v>
      </c>
      <c r="J294" s="31">
        <v>1.5</v>
      </c>
      <c r="K294" s="19">
        <v>360</v>
      </c>
      <c r="L294" s="53">
        <v>840</v>
      </c>
      <c r="M294" s="18" t="s">
        <v>470</v>
      </c>
      <c r="N294" s="18"/>
    </row>
    <row r="295" ht="25" customHeight="1" spans="1:14">
      <c r="A295" s="17"/>
      <c r="B295" s="17"/>
      <c r="C295" s="31"/>
      <c r="D295" s="31"/>
      <c r="E295" s="31"/>
      <c r="F295" s="31"/>
      <c r="G295" s="31"/>
      <c r="H295" s="19" t="s">
        <v>504</v>
      </c>
      <c r="I295" s="31" t="s">
        <v>495</v>
      </c>
      <c r="J295" s="31">
        <v>0.5</v>
      </c>
      <c r="K295" s="19">
        <v>120</v>
      </c>
      <c r="L295" s="53"/>
      <c r="M295" s="18"/>
      <c r="N295" s="18"/>
    </row>
    <row r="296" ht="25" customHeight="1" spans="1:14">
      <c r="A296" s="17"/>
      <c r="B296" s="17"/>
      <c r="C296" s="31"/>
      <c r="D296" s="31"/>
      <c r="E296" s="31"/>
      <c r="F296" s="31"/>
      <c r="G296" s="31"/>
      <c r="H296" s="18" t="s">
        <v>23</v>
      </c>
      <c r="I296" s="31" t="s">
        <v>495</v>
      </c>
      <c r="J296" s="31">
        <v>1</v>
      </c>
      <c r="K296" s="31">
        <v>360</v>
      </c>
      <c r="L296" s="53"/>
      <c r="M296" s="18"/>
      <c r="N296" s="18"/>
    </row>
    <row r="297" ht="25" customHeight="1" spans="1:14">
      <c r="A297" s="17">
        <f>COUNTA($A$4:A296)</f>
        <v>188</v>
      </c>
      <c r="B297" s="17" t="s">
        <v>351</v>
      </c>
      <c r="C297" s="31" t="s">
        <v>494</v>
      </c>
      <c r="D297" s="31" t="s">
        <v>495</v>
      </c>
      <c r="E297" s="31" t="s">
        <v>505</v>
      </c>
      <c r="F297" s="31" t="s">
        <v>424</v>
      </c>
      <c r="G297" s="31">
        <v>2</v>
      </c>
      <c r="H297" s="18" t="s">
        <v>29</v>
      </c>
      <c r="I297" s="31" t="s">
        <v>495</v>
      </c>
      <c r="J297" s="31">
        <v>1</v>
      </c>
      <c r="K297" s="31">
        <v>240</v>
      </c>
      <c r="L297" s="51">
        <v>600</v>
      </c>
      <c r="M297" s="51" t="s">
        <v>500</v>
      </c>
      <c r="N297" s="51"/>
    </row>
    <row r="298" ht="25" customHeight="1" spans="1:14">
      <c r="A298" s="17"/>
      <c r="B298" s="17"/>
      <c r="C298" s="31"/>
      <c r="D298" s="31"/>
      <c r="E298" s="31"/>
      <c r="F298" s="31"/>
      <c r="G298" s="31"/>
      <c r="H298" s="18" t="s">
        <v>23</v>
      </c>
      <c r="I298" s="31" t="s">
        <v>495</v>
      </c>
      <c r="J298" s="31">
        <v>1</v>
      </c>
      <c r="K298" s="31">
        <v>360</v>
      </c>
      <c r="L298" s="51"/>
      <c r="M298" s="51"/>
      <c r="N298" s="51"/>
    </row>
    <row r="299" ht="25" customHeight="1" spans="1:14">
      <c r="A299" s="17">
        <f>COUNTA($A$4:A298)</f>
        <v>189</v>
      </c>
      <c r="B299" s="17" t="s">
        <v>351</v>
      </c>
      <c r="C299" s="31" t="s">
        <v>494</v>
      </c>
      <c r="D299" s="31" t="s">
        <v>506</v>
      </c>
      <c r="E299" s="31" t="s">
        <v>507</v>
      </c>
      <c r="F299" s="31" t="s">
        <v>64</v>
      </c>
      <c r="G299" s="31">
        <v>2</v>
      </c>
      <c r="H299" s="18" t="s">
        <v>50</v>
      </c>
      <c r="I299" s="31" t="s">
        <v>508</v>
      </c>
      <c r="J299" s="31">
        <v>25</v>
      </c>
      <c r="K299" s="31">
        <v>300</v>
      </c>
      <c r="L299" s="20">
        <v>1580</v>
      </c>
      <c r="M299" s="18" t="s">
        <v>509</v>
      </c>
      <c r="N299" s="18" t="s">
        <v>510</v>
      </c>
    </row>
    <row r="300" ht="25" customHeight="1" spans="1:14">
      <c r="A300" s="17"/>
      <c r="B300" s="17"/>
      <c r="C300" s="31"/>
      <c r="D300" s="31"/>
      <c r="E300" s="31"/>
      <c r="F300" s="31"/>
      <c r="G300" s="31"/>
      <c r="H300" s="31" t="s">
        <v>29</v>
      </c>
      <c r="I300" s="31" t="s">
        <v>508</v>
      </c>
      <c r="J300" s="31">
        <v>2</v>
      </c>
      <c r="K300" s="31">
        <v>640</v>
      </c>
      <c r="L300" s="20"/>
      <c r="M300" s="18"/>
      <c r="N300" s="18"/>
    </row>
    <row r="301" ht="25" customHeight="1" spans="1:14">
      <c r="A301" s="17"/>
      <c r="B301" s="17"/>
      <c r="C301" s="31"/>
      <c r="D301" s="31"/>
      <c r="E301" s="31"/>
      <c r="F301" s="31"/>
      <c r="G301" s="31"/>
      <c r="H301" s="18" t="s">
        <v>44</v>
      </c>
      <c r="I301" s="31" t="s">
        <v>508</v>
      </c>
      <c r="J301" s="31">
        <v>2</v>
      </c>
      <c r="K301" s="31">
        <v>640</v>
      </c>
      <c r="L301" s="20"/>
      <c r="M301" s="18"/>
      <c r="N301" s="18"/>
    </row>
    <row r="302" ht="25" customHeight="1" spans="1:14">
      <c r="A302" s="17">
        <f>COUNTA($A$4:A301)</f>
        <v>190</v>
      </c>
      <c r="B302" s="17" t="s">
        <v>351</v>
      </c>
      <c r="C302" s="31" t="s">
        <v>494</v>
      </c>
      <c r="D302" s="31" t="s">
        <v>511</v>
      </c>
      <c r="E302" s="31" t="s">
        <v>512</v>
      </c>
      <c r="F302" s="31" t="s">
        <v>95</v>
      </c>
      <c r="G302" s="31">
        <v>5</v>
      </c>
      <c r="H302" s="31" t="s">
        <v>29</v>
      </c>
      <c r="I302" s="31" t="s">
        <v>513</v>
      </c>
      <c r="J302" s="31">
        <v>2.8</v>
      </c>
      <c r="K302" s="19">
        <v>896</v>
      </c>
      <c r="L302" s="19">
        <v>2600</v>
      </c>
      <c r="M302" s="30" t="s">
        <v>514</v>
      </c>
      <c r="N302" s="30"/>
    </row>
    <row r="303" ht="25" customHeight="1" spans="1:14">
      <c r="A303" s="17"/>
      <c r="B303" s="17"/>
      <c r="C303" s="31"/>
      <c r="D303" s="31"/>
      <c r="E303" s="31"/>
      <c r="F303" s="31"/>
      <c r="G303" s="31"/>
      <c r="H303" s="18" t="s">
        <v>28</v>
      </c>
      <c r="I303" s="31" t="s">
        <v>513</v>
      </c>
      <c r="J303" s="31">
        <v>1.5</v>
      </c>
      <c r="K303" s="31">
        <v>960</v>
      </c>
      <c r="L303" s="19"/>
      <c r="M303" s="30"/>
      <c r="N303" s="30"/>
    </row>
    <row r="304" ht="25" customHeight="1" spans="1:14">
      <c r="A304" s="17"/>
      <c r="B304" s="17"/>
      <c r="C304" s="31"/>
      <c r="D304" s="31"/>
      <c r="E304" s="31"/>
      <c r="F304" s="31"/>
      <c r="G304" s="31"/>
      <c r="H304" s="31" t="s">
        <v>23</v>
      </c>
      <c r="I304" s="31" t="s">
        <v>513</v>
      </c>
      <c r="J304" s="31">
        <v>1</v>
      </c>
      <c r="K304" s="31">
        <v>480</v>
      </c>
      <c r="L304" s="19"/>
      <c r="M304" s="30"/>
      <c r="N304" s="30"/>
    </row>
    <row r="305" ht="25" customHeight="1" spans="1:14">
      <c r="A305" s="17"/>
      <c r="B305" s="17"/>
      <c r="C305" s="31"/>
      <c r="D305" s="31"/>
      <c r="E305" s="31"/>
      <c r="F305" s="31"/>
      <c r="G305" s="31"/>
      <c r="H305" s="18" t="s">
        <v>100</v>
      </c>
      <c r="I305" s="31" t="s">
        <v>513</v>
      </c>
      <c r="J305" s="31">
        <v>1</v>
      </c>
      <c r="K305" s="31">
        <v>320</v>
      </c>
      <c r="L305" s="19"/>
      <c r="M305" s="30"/>
      <c r="N305" s="30"/>
    </row>
    <row r="306" ht="25" customHeight="1" spans="1:14">
      <c r="A306" s="17">
        <f>COUNTA($A$4:A305)</f>
        <v>191</v>
      </c>
      <c r="B306" s="17" t="s">
        <v>351</v>
      </c>
      <c r="C306" s="31" t="s">
        <v>494</v>
      </c>
      <c r="D306" s="31" t="s">
        <v>511</v>
      </c>
      <c r="E306" s="31" t="s">
        <v>515</v>
      </c>
      <c r="F306" s="31" t="s">
        <v>173</v>
      </c>
      <c r="G306" s="31">
        <v>5</v>
      </c>
      <c r="H306" s="31" t="s">
        <v>29</v>
      </c>
      <c r="I306" s="31" t="s">
        <v>513</v>
      </c>
      <c r="J306" s="31">
        <v>1.2</v>
      </c>
      <c r="K306" s="31">
        <v>288</v>
      </c>
      <c r="L306" s="32">
        <v>684</v>
      </c>
      <c r="M306" s="31" t="s">
        <v>516</v>
      </c>
      <c r="N306" s="31"/>
    </row>
    <row r="307" ht="25" customHeight="1" spans="1:14">
      <c r="A307" s="17"/>
      <c r="B307" s="17"/>
      <c r="C307" s="31"/>
      <c r="D307" s="31"/>
      <c r="E307" s="31"/>
      <c r="F307" s="31"/>
      <c r="G307" s="31"/>
      <c r="H307" s="31" t="s">
        <v>23</v>
      </c>
      <c r="I307" s="31" t="s">
        <v>513</v>
      </c>
      <c r="J307" s="31">
        <v>1.1</v>
      </c>
      <c r="K307" s="31">
        <v>396</v>
      </c>
      <c r="L307" s="32"/>
      <c r="M307" s="31"/>
      <c r="N307" s="31"/>
    </row>
    <row r="308" ht="25" customHeight="1" spans="1:14">
      <c r="A308" s="17">
        <f>COUNTA($A$4:A307)</f>
        <v>192</v>
      </c>
      <c r="B308" s="17" t="s">
        <v>351</v>
      </c>
      <c r="C308" s="31" t="s">
        <v>494</v>
      </c>
      <c r="D308" s="31" t="s">
        <v>511</v>
      </c>
      <c r="E308" s="31" t="s">
        <v>517</v>
      </c>
      <c r="F308" s="31" t="s">
        <v>64</v>
      </c>
      <c r="G308" s="31">
        <v>2</v>
      </c>
      <c r="H308" s="31" t="s">
        <v>29</v>
      </c>
      <c r="I308" s="31" t="s">
        <v>513</v>
      </c>
      <c r="J308" s="31">
        <v>1.99</v>
      </c>
      <c r="K308" s="31">
        <v>636.8</v>
      </c>
      <c r="L308" s="32">
        <v>1904</v>
      </c>
      <c r="M308" s="31" t="s">
        <v>518</v>
      </c>
      <c r="N308" s="31"/>
    </row>
    <row r="309" ht="25" customHeight="1" spans="1:14">
      <c r="A309" s="17"/>
      <c r="B309" s="17"/>
      <c r="C309" s="31"/>
      <c r="D309" s="31"/>
      <c r="E309" s="31"/>
      <c r="F309" s="31"/>
      <c r="G309" s="31"/>
      <c r="H309" s="18" t="s">
        <v>28</v>
      </c>
      <c r="I309" s="31" t="s">
        <v>513</v>
      </c>
      <c r="J309" s="31">
        <v>1.98</v>
      </c>
      <c r="K309" s="31">
        <v>1267.2</v>
      </c>
      <c r="L309" s="32"/>
      <c r="M309" s="31"/>
      <c r="N309" s="31"/>
    </row>
    <row r="310" ht="25" customHeight="1" spans="1:14">
      <c r="A310" s="17">
        <f>COUNTA($A$4:A309)</f>
        <v>193</v>
      </c>
      <c r="B310" s="17" t="s">
        <v>351</v>
      </c>
      <c r="C310" s="31" t="s">
        <v>494</v>
      </c>
      <c r="D310" s="31" t="s">
        <v>519</v>
      </c>
      <c r="E310" s="31" t="s">
        <v>520</v>
      </c>
      <c r="F310" s="31" t="s">
        <v>27</v>
      </c>
      <c r="G310" s="31">
        <v>3</v>
      </c>
      <c r="H310" s="31" t="s">
        <v>29</v>
      </c>
      <c r="I310" s="31" t="s">
        <v>519</v>
      </c>
      <c r="J310" s="31">
        <v>2.7</v>
      </c>
      <c r="K310" s="31">
        <v>864</v>
      </c>
      <c r="L310" s="20">
        <v>2160</v>
      </c>
      <c r="M310" s="18" t="s">
        <v>521</v>
      </c>
      <c r="N310" s="18"/>
    </row>
    <row r="311" ht="25" customHeight="1" spans="1:14">
      <c r="A311" s="17"/>
      <c r="B311" s="17"/>
      <c r="C311" s="31"/>
      <c r="D311" s="31"/>
      <c r="E311" s="31"/>
      <c r="F311" s="31"/>
      <c r="G311" s="31"/>
      <c r="H311" s="31" t="s">
        <v>23</v>
      </c>
      <c r="I311" s="31" t="s">
        <v>519</v>
      </c>
      <c r="J311" s="31">
        <v>0.7</v>
      </c>
      <c r="K311" s="31">
        <v>336</v>
      </c>
      <c r="L311" s="20"/>
      <c r="M311" s="18"/>
      <c r="N311" s="18"/>
    </row>
    <row r="312" ht="25" customHeight="1" spans="1:14">
      <c r="A312" s="17"/>
      <c r="B312" s="17"/>
      <c r="C312" s="31"/>
      <c r="D312" s="31"/>
      <c r="E312" s="31"/>
      <c r="F312" s="31"/>
      <c r="G312" s="31"/>
      <c r="H312" s="18" t="s">
        <v>28</v>
      </c>
      <c r="I312" s="31" t="s">
        <v>519</v>
      </c>
      <c r="J312" s="31">
        <v>1.5</v>
      </c>
      <c r="K312" s="31">
        <v>960</v>
      </c>
      <c r="L312" s="20"/>
      <c r="M312" s="18"/>
      <c r="N312" s="18"/>
    </row>
    <row r="313" ht="25" customHeight="1" spans="1:14">
      <c r="A313" s="17">
        <f>COUNTA($A$4:A312)</f>
        <v>194</v>
      </c>
      <c r="B313" s="17" t="s">
        <v>351</v>
      </c>
      <c r="C313" s="31" t="s">
        <v>494</v>
      </c>
      <c r="D313" s="31" t="s">
        <v>519</v>
      </c>
      <c r="E313" s="18" t="s">
        <v>522</v>
      </c>
      <c r="F313" s="31" t="s">
        <v>27</v>
      </c>
      <c r="G313" s="31">
        <v>3</v>
      </c>
      <c r="H313" s="31" t="s">
        <v>23</v>
      </c>
      <c r="I313" s="31" t="s">
        <v>519</v>
      </c>
      <c r="J313" s="31">
        <v>0.5</v>
      </c>
      <c r="K313" s="31">
        <v>240</v>
      </c>
      <c r="L313" s="20">
        <v>240</v>
      </c>
      <c r="M313" s="18" t="s">
        <v>523</v>
      </c>
      <c r="N313" s="18"/>
    </row>
    <row r="314" ht="25" customHeight="1" spans="1:14">
      <c r="A314" s="17">
        <f>COUNTA($A$4:A313)</f>
        <v>195</v>
      </c>
      <c r="B314" s="17" t="s">
        <v>351</v>
      </c>
      <c r="C314" s="31" t="s">
        <v>494</v>
      </c>
      <c r="D314" s="31" t="s">
        <v>519</v>
      </c>
      <c r="E314" s="31" t="s">
        <v>524</v>
      </c>
      <c r="F314" s="31" t="s">
        <v>173</v>
      </c>
      <c r="G314" s="31">
        <v>4</v>
      </c>
      <c r="H314" s="31" t="s">
        <v>29</v>
      </c>
      <c r="I314" s="31" t="s">
        <v>519</v>
      </c>
      <c r="J314" s="31">
        <v>5</v>
      </c>
      <c r="K314" s="31">
        <v>1200</v>
      </c>
      <c r="L314" s="20">
        <v>2430</v>
      </c>
      <c r="M314" s="18" t="s">
        <v>525</v>
      </c>
      <c r="N314" s="18"/>
    </row>
    <row r="315" ht="25" customHeight="1" spans="1:14">
      <c r="A315" s="17"/>
      <c r="B315" s="17"/>
      <c r="C315" s="31"/>
      <c r="D315" s="31"/>
      <c r="E315" s="31"/>
      <c r="F315" s="31"/>
      <c r="G315" s="31"/>
      <c r="H315" s="18" t="s">
        <v>28</v>
      </c>
      <c r="I315" s="31" t="s">
        <v>519</v>
      </c>
      <c r="J315" s="31">
        <v>2</v>
      </c>
      <c r="K315" s="31">
        <v>960</v>
      </c>
      <c r="L315" s="20"/>
      <c r="M315" s="18"/>
      <c r="N315" s="18"/>
    </row>
    <row r="316" ht="25" customHeight="1" spans="1:14">
      <c r="A316" s="17"/>
      <c r="B316" s="17"/>
      <c r="C316" s="31"/>
      <c r="D316" s="31"/>
      <c r="E316" s="31"/>
      <c r="F316" s="31"/>
      <c r="G316" s="31"/>
      <c r="H316" s="31" t="s">
        <v>50</v>
      </c>
      <c r="I316" s="31" t="s">
        <v>519</v>
      </c>
      <c r="J316" s="32">
        <v>30</v>
      </c>
      <c r="K316" s="32">
        <v>270</v>
      </c>
      <c r="L316" s="20"/>
      <c r="M316" s="18"/>
      <c r="N316" s="18"/>
    </row>
    <row r="317" ht="25" customHeight="1" spans="1:14">
      <c r="A317" s="17">
        <f>COUNTA($A$4:A316)</f>
        <v>196</v>
      </c>
      <c r="B317" s="17" t="s">
        <v>351</v>
      </c>
      <c r="C317" s="31" t="s">
        <v>494</v>
      </c>
      <c r="D317" s="31" t="s">
        <v>519</v>
      </c>
      <c r="E317" s="32" t="s">
        <v>526</v>
      </c>
      <c r="F317" s="31" t="s">
        <v>424</v>
      </c>
      <c r="G317" s="32">
        <v>3</v>
      </c>
      <c r="H317" s="31" t="s">
        <v>50</v>
      </c>
      <c r="I317" s="31" t="s">
        <v>519</v>
      </c>
      <c r="J317" s="32">
        <v>29</v>
      </c>
      <c r="K317" s="32">
        <v>261</v>
      </c>
      <c r="L317" s="20">
        <v>261</v>
      </c>
      <c r="M317" s="18"/>
      <c r="N317" s="18"/>
    </row>
    <row r="318" ht="25" customHeight="1" spans="1:14">
      <c r="A318" s="17">
        <f>COUNTA($A$4:A317)</f>
        <v>197</v>
      </c>
      <c r="B318" s="17" t="s">
        <v>351</v>
      </c>
      <c r="C318" s="31" t="s">
        <v>494</v>
      </c>
      <c r="D318" s="31" t="s">
        <v>527</v>
      </c>
      <c r="E318" s="31" t="s">
        <v>528</v>
      </c>
      <c r="F318" s="31" t="s">
        <v>173</v>
      </c>
      <c r="G318" s="31">
        <v>7</v>
      </c>
      <c r="H318" s="31" t="s">
        <v>29</v>
      </c>
      <c r="I318" s="31" t="s">
        <v>529</v>
      </c>
      <c r="J318" s="31">
        <v>6.8</v>
      </c>
      <c r="K318" s="31">
        <v>1632</v>
      </c>
      <c r="L318" s="20">
        <v>1632</v>
      </c>
      <c r="M318" s="18" t="s">
        <v>530</v>
      </c>
      <c r="N318" s="18"/>
    </row>
    <row r="319" ht="25" customHeight="1" spans="1:14">
      <c r="A319" s="17">
        <f>COUNTA($A$4:A318)</f>
        <v>198</v>
      </c>
      <c r="B319" s="17" t="s">
        <v>351</v>
      </c>
      <c r="C319" s="31" t="s">
        <v>494</v>
      </c>
      <c r="D319" s="31" t="s">
        <v>527</v>
      </c>
      <c r="E319" s="31" t="s">
        <v>531</v>
      </c>
      <c r="F319" s="31" t="s">
        <v>424</v>
      </c>
      <c r="G319" s="31">
        <v>3</v>
      </c>
      <c r="H319" s="31" t="s">
        <v>29</v>
      </c>
      <c r="I319" s="31" t="s">
        <v>529</v>
      </c>
      <c r="J319" s="31">
        <v>2</v>
      </c>
      <c r="K319" s="31">
        <v>480</v>
      </c>
      <c r="L319" s="20">
        <v>480</v>
      </c>
      <c r="M319" s="18" t="s">
        <v>434</v>
      </c>
      <c r="N319" s="18"/>
    </row>
    <row r="320" ht="25" customHeight="1" spans="1:14">
      <c r="A320" s="17">
        <f>COUNTA($A$4:A319)</f>
        <v>199</v>
      </c>
      <c r="B320" s="17" t="s">
        <v>351</v>
      </c>
      <c r="C320" s="31" t="s">
        <v>494</v>
      </c>
      <c r="D320" s="31" t="s">
        <v>527</v>
      </c>
      <c r="E320" s="31" t="s">
        <v>532</v>
      </c>
      <c r="F320" s="31" t="s">
        <v>173</v>
      </c>
      <c r="G320" s="31">
        <v>1</v>
      </c>
      <c r="H320" s="31" t="s">
        <v>29</v>
      </c>
      <c r="I320" s="31" t="s">
        <v>495</v>
      </c>
      <c r="J320" s="31">
        <v>2.5</v>
      </c>
      <c r="K320" s="19">
        <v>600</v>
      </c>
      <c r="L320" s="53">
        <v>600</v>
      </c>
      <c r="M320" s="18" t="s">
        <v>533</v>
      </c>
      <c r="N320" s="18"/>
    </row>
    <row r="321" ht="25" customHeight="1" spans="1:14">
      <c r="A321" s="17">
        <f>COUNTA($A$4:A320)</f>
        <v>200</v>
      </c>
      <c r="B321" s="17" t="s">
        <v>351</v>
      </c>
      <c r="C321" s="31" t="s">
        <v>494</v>
      </c>
      <c r="D321" s="31" t="s">
        <v>527</v>
      </c>
      <c r="E321" s="31" t="s">
        <v>534</v>
      </c>
      <c r="F321" s="31" t="s">
        <v>173</v>
      </c>
      <c r="G321" s="31">
        <v>5</v>
      </c>
      <c r="H321" s="31" t="s">
        <v>29</v>
      </c>
      <c r="I321" s="31" t="s">
        <v>527</v>
      </c>
      <c r="J321" s="31">
        <v>5</v>
      </c>
      <c r="K321" s="31">
        <v>1200</v>
      </c>
      <c r="L321" s="20">
        <v>2112</v>
      </c>
      <c r="M321" s="18" t="s">
        <v>379</v>
      </c>
      <c r="N321" s="18"/>
    </row>
    <row r="322" ht="25" customHeight="1" spans="1:14">
      <c r="A322" s="17"/>
      <c r="B322" s="17"/>
      <c r="C322" s="31"/>
      <c r="D322" s="31"/>
      <c r="E322" s="31"/>
      <c r="F322" s="31"/>
      <c r="G322" s="31"/>
      <c r="H322" s="18" t="s">
        <v>28</v>
      </c>
      <c r="I322" s="31" t="s">
        <v>527</v>
      </c>
      <c r="J322" s="31">
        <v>1.1</v>
      </c>
      <c r="K322" s="31">
        <v>528</v>
      </c>
      <c r="L322" s="20"/>
      <c r="M322" s="18"/>
      <c r="N322" s="18"/>
    </row>
    <row r="323" ht="25" customHeight="1" spans="1:14">
      <c r="A323" s="17"/>
      <c r="B323" s="17"/>
      <c r="C323" s="31"/>
      <c r="D323" s="31"/>
      <c r="E323" s="31"/>
      <c r="F323" s="31"/>
      <c r="G323" s="31"/>
      <c r="H323" s="18" t="s">
        <v>44</v>
      </c>
      <c r="I323" s="31" t="s">
        <v>527</v>
      </c>
      <c r="J323" s="31">
        <v>1.6</v>
      </c>
      <c r="K323" s="31">
        <v>384</v>
      </c>
      <c r="L323" s="20"/>
      <c r="M323" s="18"/>
      <c r="N323" s="18"/>
    </row>
    <row r="324" ht="25" customHeight="1" spans="1:14">
      <c r="A324" s="17">
        <f>COUNTA($A$4:A323)</f>
        <v>201</v>
      </c>
      <c r="B324" s="17" t="s">
        <v>351</v>
      </c>
      <c r="C324" s="31" t="s">
        <v>494</v>
      </c>
      <c r="D324" s="31" t="s">
        <v>527</v>
      </c>
      <c r="E324" s="31" t="s">
        <v>535</v>
      </c>
      <c r="F324" s="31" t="s">
        <v>64</v>
      </c>
      <c r="G324" s="31">
        <v>2</v>
      </c>
      <c r="H324" s="18" t="s">
        <v>29</v>
      </c>
      <c r="I324" s="31" t="s">
        <v>527</v>
      </c>
      <c r="J324" s="31">
        <v>2</v>
      </c>
      <c r="K324" s="31">
        <v>640</v>
      </c>
      <c r="L324" s="32">
        <v>3840</v>
      </c>
      <c r="M324" s="31" t="s">
        <v>434</v>
      </c>
      <c r="N324" s="31"/>
    </row>
    <row r="325" ht="25" customHeight="1" spans="1:14">
      <c r="A325" s="17"/>
      <c r="B325" s="17"/>
      <c r="C325" s="31"/>
      <c r="D325" s="31"/>
      <c r="E325" s="31"/>
      <c r="F325" s="31"/>
      <c r="G325" s="31"/>
      <c r="H325" s="18" t="s">
        <v>536</v>
      </c>
      <c r="I325" s="31" t="s">
        <v>527</v>
      </c>
      <c r="J325" s="31">
        <v>5</v>
      </c>
      <c r="K325" s="31">
        <v>3200</v>
      </c>
      <c r="L325" s="32"/>
      <c r="M325" s="31"/>
      <c r="N325" s="31"/>
    </row>
    <row r="326" ht="25" customHeight="1" spans="1:14">
      <c r="A326" s="17">
        <f>COUNTA($A$4:A325)</f>
        <v>202</v>
      </c>
      <c r="B326" s="17" t="s">
        <v>351</v>
      </c>
      <c r="C326" s="31" t="s">
        <v>494</v>
      </c>
      <c r="D326" s="31" t="s">
        <v>527</v>
      </c>
      <c r="E326" s="31" t="s">
        <v>537</v>
      </c>
      <c r="F326" s="31" t="s">
        <v>67</v>
      </c>
      <c r="G326" s="31">
        <v>2</v>
      </c>
      <c r="H326" s="31" t="s">
        <v>29</v>
      </c>
      <c r="I326" s="31" t="s">
        <v>527</v>
      </c>
      <c r="J326" s="31">
        <v>2</v>
      </c>
      <c r="K326" s="31">
        <v>640</v>
      </c>
      <c r="L326" s="20">
        <v>640</v>
      </c>
      <c r="M326" s="18" t="s">
        <v>379</v>
      </c>
      <c r="N326" s="18"/>
    </row>
    <row r="327" ht="25" customHeight="1" spans="1:14">
      <c r="A327" s="17">
        <f>COUNTA($A$4:A326)</f>
        <v>203</v>
      </c>
      <c r="B327" s="17" t="s">
        <v>351</v>
      </c>
      <c r="C327" s="31" t="s">
        <v>494</v>
      </c>
      <c r="D327" s="31" t="s">
        <v>527</v>
      </c>
      <c r="E327" s="31" t="s">
        <v>538</v>
      </c>
      <c r="F327" s="31" t="s">
        <v>64</v>
      </c>
      <c r="G327" s="31">
        <v>3</v>
      </c>
      <c r="H327" s="18" t="s">
        <v>28</v>
      </c>
      <c r="I327" s="31" t="s">
        <v>527</v>
      </c>
      <c r="J327" s="31">
        <v>1</v>
      </c>
      <c r="K327" s="31">
        <v>640</v>
      </c>
      <c r="L327" s="32">
        <v>4000</v>
      </c>
      <c r="M327" s="31" t="s">
        <v>539</v>
      </c>
      <c r="N327" s="31"/>
    </row>
    <row r="328" ht="25" customHeight="1" spans="1:14">
      <c r="A328" s="17"/>
      <c r="B328" s="17"/>
      <c r="C328" s="31"/>
      <c r="D328" s="31"/>
      <c r="E328" s="31"/>
      <c r="F328" s="31"/>
      <c r="G328" s="31"/>
      <c r="H328" s="31" t="s">
        <v>208</v>
      </c>
      <c r="I328" s="31" t="s">
        <v>527</v>
      </c>
      <c r="J328" s="31">
        <v>6</v>
      </c>
      <c r="K328" s="31">
        <v>3360</v>
      </c>
      <c r="L328" s="32"/>
      <c r="M328" s="31"/>
      <c r="N328" s="31"/>
    </row>
    <row r="329" ht="25" customHeight="1" spans="1:14">
      <c r="A329" s="17">
        <f>COUNTA($A$4:A328)</f>
        <v>204</v>
      </c>
      <c r="B329" s="17" t="s">
        <v>351</v>
      </c>
      <c r="C329" s="31" t="s">
        <v>494</v>
      </c>
      <c r="D329" s="31" t="s">
        <v>527</v>
      </c>
      <c r="E329" s="31" t="s">
        <v>540</v>
      </c>
      <c r="F329" s="31" t="s">
        <v>27</v>
      </c>
      <c r="G329" s="31">
        <v>1</v>
      </c>
      <c r="H329" s="31" t="s">
        <v>29</v>
      </c>
      <c r="I329" s="31" t="s">
        <v>527</v>
      </c>
      <c r="J329" s="31">
        <v>1</v>
      </c>
      <c r="K329" s="31">
        <v>320</v>
      </c>
      <c r="L329" s="32">
        <v>640</v>
      </c>
      <c r="M329" s="31" t="s">
        <v>369</v>
      </c>
      <c r="N329" s="31"/>
    </row>
    <row r="330" ht="25" customHeight="1" spans="1:14">
      <c r="A330" s="17"/>
      <c r="B330" s="17"/>
      <c r="C330" s="31"/>
      <c r="D330" s="31"/>
      <c r="E330" s="31"/>
      <c r="F330" s="31"/>
      <c r="G330" s="31"/>
      <c r="H330" s="31" t="s">
        <v>44</v>
      </c>
      <c r="I330" s="31" t="s">
        <v>527</v>
      </c>
      <c r="J330" s="31">
        <v>1</v>
      </c>
      <c r="K330" s="31">
        <v>320</v>
      </c>
      <c r="L330" s="32"/>
      <c r="M330" s="31"/>
      <c r="N330" s="31"/>
    </row>
    <row r="331" ht="25" customHeight="1" spans="1:14">
      <c r="A331" s="17">
        <f>COUNTA($A$4:A330)</f>
        <v>205</v>
      </c>
      <c r="B331" s="17" t="s">
        <v>351</v>
      </c>
      <c r="C331" s="31" t="s">
        <v>494</v>
      </c>
      <c r="D331" s="31" t="s">
        <v>541</v>
      </c>
      <c r="E331" s="31" t="s">
        <v>542</v>
      </c>
      <c r="F331" s="31" t="s">
        <v>424</v>
      </c>
      <c r="G331" s="31">
        <v>3</v>
      </c>
      <c r="H331" s="31" t="s">
        <v>29</v>
      </c>
      <c r="I331" s="31" t="s">
        <v>543</v>
      </c>
      <c r="J331" s="31">
        <v>1.58</v>
      </c>
      <c r="K331" s="31">
        <v>379.2</v>
      </c>
      <c r="L331" s="32">
        <v>1099.2</v>
      </c>
      <c r="M331" s="31" t="s">
        <v>544</v>
      </c>
      <c r="N331" s="31"/>
    </row>
    <row r="332" ht="25" customHeight="1" spans="1:14">
      <c r="A332" s="17"/>
      <c r="B332" s="17"/>
      <c r="C332" s="31"/>
      <c r="D332" s="31"/>
      <c r="E332" s="31"/>
      <c r="F332" s="31"/>
      <c r="G332" s="31"/>
      <c r="H332" s="18" t="s">
        <v>28</v>
      </c>
      <c r="I332" s="31" t="s">
        <v>543</v>
      </c>
      <c r="J332" s="31">
        <v>1.5</v>
      </c>
      <c r="K332" s="31">
        <v>720</v>
      </c>
      <c r="L332" s="32"/>
      <c r="M332" s="31"/>
      <c r="N332" s="31"/>
    </row>
    <row r="333" ht="30" customHeight="1" spans="1:14">
      <c r="A333" s="17">
        <f>COUNTA($A$4:A332)</f>
        <v>206</v>
      </c>
      <c r="B333" s="17" t="s">
        <v>351</v>
      </c>
      <c r="C333" s="31" t="s">
        <v>494</v>
      </c>
      <c r="D333" s="31" t="s">
        <v>545</v>
      </c>
      <c r="E333" s="31" t="s">
        <v>546</v>
      </c>
      <c r="F333" s="31" t="s">
        <v>27</v>
      </c>
      <c r="G333" s="31">
        <v>4</v>
      </c>
      <c r="H333" s="18" t="s">
        <v>28</v>
      </c>
      <c r="I333" s="31" t="s">
        <v>545</v>
      </c>
      <c r="J333" s="31">
        <v>2</v>
      </c>
      <c r="K333" s="31">
        <v>1280</v>
      </c>
      <c r="L333" s="20">
        <v>1280</v>
      </c>
      <c r="M333" s="18" t="s">
        <v>547</v>
      </c>
      <c r="N333" s="18"/>
    </row>
    <row r="334" ht="25" customHeight="1" spans="1:14">
      <c r="A334" s="17">
        <f>COUNTA($A$4:A333)</f>
        <v>207</v>
      </c>
      <c r="B334" s="17" t="s">
        <v>351</v>
      </c>
      <c r="C334" s="31" t="s">
        <v>494</v>
      </c>
      <c r="D334" s="31" t="s">
        <v>545</v>
      </c>
      <c r="E334" s="31" t="s">
        <v>548</v>
      </c>
      <c r="F334" s="31" t="s">
        <v>27</v>
      </c>
      <c r="G334" s="31">
        <v>2</v>
      </c>
      <c r="H334" s="18" t="s">
        <v>28</v>
      </c>
      <c r="I334" s="31" t="s">
        <v>545</v>
      </c>
      <c r="J334" s="32">
        <v>1.8</v>
      </c>
      <c r="K334" s="32">
        <v>1152</v>
      </c>
      <c r="L334" s="20">
        <v>1472</v>
      </c>
      <c r="M334" s="18" t="s">
        <v>437</v>
      </c>
      <c r="N334" s="18"/>
    </row>
    <row r="335" ht="25" customHeight="1" spans="1:14">
      <c r="A335" s="17"/>
      <c r="B335" s="17"/>
      <c r="C335" s="31"/>
      <c r="D335" s="31"/>
      <c r="E335" s="31"/>
      <c r="F335" s="31"/>
      <c r="G335" s="31"/>
      <c r="H335" s="31" t="s">
        <v>29</v>
      </c>
      <c r="I335" s="31" t="s">
        <v>545</v>
      </c>
      <c r="J335" s="31">
        <v>1</v>
      </c>
      <c r="K335" s="31">
        <v>320</v>
      </c>
      <c r="L335" s="20"/>
      <c r="M335" s="18"/>
      <c r="N335" s="18"/>
    </row>
    <row r="336" ht="25" customHeight="1" spans="1:14">
      <c r="A336" s="17">
        <f>COUNTA($A$4:A335)</f>
        <v>208</v>
      </c>
      <c r="B336" s="17" t="s">
        <v>351</v>
      </c>
      <c r="C336" s="31" t="s">
        <v>494</v>
      </c>
      <c r="D336" s="31" t="s">
        <v>549</v>
      </c>
      <c r="E336" s="31" t="s">
        <v>550</v>
      </c>
      <c r="F336" s="31" t="s">
        <v>64</v>
      </c>
      <c r="G336" s="31">
        <v>3</v>
      </c>
      <c r="H336" s="31" t="s">
        <v>23</v>
      </c>
      <c r="I336" s="31" t="s">
        <v>551</v>
      </c>
      <c r="J336" s="18">
        <v>2</v>
      </c>
      <c r="K336" s="18">
        <v>960</v>
      </c>
      <c r="L336" s="20">
        <v>960</v>
      </c>
      <c r="M336" s="18" t="s">
        <v>509</v>
      </c>
      <c r="N336" s="18"/>
    </row>
    <row r="337" ht="25" customHeight="1" spans="1:14">
      <c r="A337" s="17">
        <f>COUNTA($A$4:A336)</f>
        <v>209</v>
      </c>
      <c r="B337" s="17" t="s">
        <v>351</v>
      </c>
      <c r="C337" s="31" t="s">
        <v>494</v>
      </c>
      <c r="D337" s="31" t="s">
        <v>549</v>
      </c>
      <c r="E337" s="31" t="s">
        <v>552</v>
      </c>
      <c r="F337" s="31" t="s">
        <v>34</v>
      </c>
      <c r="G337" s="31">
        <v>2</v>
      </c>
      <c r="H337" s="31" t="s">
        <v>29</v>
      </c>
      <c r="I337" s="31" t="s">
        <v>551</v>
      </c>
      <c r="J337" s="31">
        <v>1</v>
      </c>
      <c r="K337" s="31">
        <v>320</v>
      </c>
      <c r="L337" s="20">
        <v>320</v>
      </c>
      <c r="M337" s="18" t="s">
        <v>553</v>
      </c>
      <c r="N337" s="18"/>
    </row>
    <row r="338" ht="25" customHeight="1" spans="1:14">
      <c r="A338" s="17">
        <f>COUNTA($A$4:A337)</f>
        <v>210</v>
      </c>
      <c r="B338" s="17" t="s">
        <v>351</v>
      </c>
      <c r="C338" s="31" t="s">
        <v>494</v>
      </c>
      <c r="D338" s="31" t="s">
        <v>549</v>
      </c>
      <c r="E338" s="31" t="s">
        <v>554</v>
      </c>
      <c r="F338" s="31" t="s">
        <v>34</v>
      </c>
      <c r="G338" s="31">
        <v>2</v>
      </c>
      <c r="H338" s="18" t="s">
        <v>44</v>
      </c>
      <c r="I338" s="31" t="s">
        <v>543</v>
      </c>
      <c r="J338" s="31">
        <v>3</v>
      </c>
      <c r="K338" s="31">
        <v>960</v>
      </c>
      <c r="L338" s="20">
        <v>960</v>
      </c>
      <c r="M338" s="18" t="s">
        <v>379</v>
      </c>
      <c r="N338" s="18"/>
    </row>
    <row r="339" ht="25" customHeight="1" spans="1:14">
      <c r="A339" s="17">
        <f>COUNTA($A$4:A338)</f>
        <v>211</v>
      </c>
      <c r="B339" s="17" t="s">
        <v>351</v>
      </c>
      <c r="C339" s="31" t="s">
        <v>494</v>
      </c>
      <c r="D339" s="31" t="s">
        <v>549</v>
      </c>
      <c r="E339" s="31" t="s">
        <v>555</v>
      </c>
      <c r="F339" s="31" t="s">
        <v>173</v>
      </c>
      <c r="G339" s="31">
        <v>2</v>
      </c>
      <c r="H339" s="31" t="s">
        <v>29</v>
      </c>
      <c r="I339" s="31" t="s">
        <v>551</v>
      </c>
      <c r="J339" s="31">
        <v>2</v>
      </c>
      <c r="K339" s="31">
        <v>480</v>
      </c>
      <c r="L339" s="20">
        <v>480</v>
      </c>
      <c r="M339" s="18" t="s">
        <v>434</v>
      </c>
      <c r="N339" s="18"/>
    </row>
    <row r="340" ht="25" customHeight="1" spans="1:14">
      <c r="A340" s="17">
        <f>COUNTA($A$4:A339)</f>
        <v>212</v>
      </c>
      <c r="B340" s="17" t="s">
        <v>351</v>
      </c>
      <c r="C340" s="31" t="s">
        <v>494</v>
      </c>
      <c r="D340" s="31" t="s">
        <v>549</v>
      </c>
      <c r="E340" s="31" t="s">
        <v>556</v>
      </c>
      <c r="F340" s="31" t="s">
        <v>67</v>
      </c>
      <c r="G340" s="31">
        <v>2</v>
      </c>
      <c r="H340" s="31" t="s">
        <v>29</v>
      </c>
      <c r="I340" s="31" t="s">
        <v>551</v>
      </c>
      <c r="J340" s="31">
        <v>0.5</v>
      </c>
      <c r="K340" s="31">
        <v>160</v>
      </c>
      <c r="L340" s="20">
        <v>160</v>
      </c>
      <c r="M340" s="18"/>
      <c r="N340" s="18"/>
    </row>
    <row r="341" ht="25" customHeight="1" spans="1:14">
      <c r="A341" s="17">
        <f>COUNTA($A$4:A340)</f>
        <v>213</v>
      </c>
      <c r="B341" s="17" t="s">
        <v>351</v>
      </c>
      <c r="C341" s="31" t="s">
        <v>494</v>
      </c>
      <c r="D341" s="31" t="s">
        <v>557</v>
      </c>
      <c r="E341" s="31" t="s">
        <v>558</v>
      </c>
      <c r="F341" s="31" t="s">
        <v>27</v>
      </c>
      <c r="G341" s="31">
        <v>1</v>
      </c>
      <c r="H341" s="31" t="s">
        <v>29</v>
      </c>
      <c r="I341" s="31" t="s">
        <v>557</v>
      </c>
      <c r="J341" s="31">
        <v>1</v>
      </c>
      <c r="K341" s="31">
        <v>320</v>
      </c>
      <c r="L341" s="32">
        <v>800</v>
      </c>
      <c r="M341" s="31" t="s">
        <v>559</v>
      </c>
      <c r="N341" s="31"/>
    </row>
    <row r="342" ht="25" customHeight="1" spans="1:14">
      <c r="A342" s="17"/>
      <c r="B342" s="17"/>
      <c r="C342" s="31"/>
      <c r="D342" s="31" t="s">
        <v>557</v>
      </c>
      <c r="E342" s="31"/>
      <c r="F342" s="31"/>
      <c r="G342" s="31"/>
      <c r="H342" s="18" t="s">
        <v>23</v>
      </c>
      <c r="I342" s="31" t="s">
        <v>557</v>
      </c>
      <c r="J342" s="31">
        <v>1</v>
      </c>
      <c r="K342" s="31">
        <v>480</v>
      </c>
      <c r="L342" s="32"/>
      <c r="M342" s="31"/>
      <c r="N342" s="31"/>
    </row>
    <row r="343" ht="25" customHeight="1" spans="1:14">
      <c r="A343" s="17">
        <f>COUNTA($A$4:A342)</f>
        <v>214</v>
      </c>
      <c r="B343" s="17" t="s">
        <v>351</v>
      </c>
      <c r="C343" s="31" t="s">
        <v>494</v>
      </c>
      <c r="D343" s="31" t="s">
        <v>557</v>
      </c>
      <c r="E343" s="31" t="s">
        <v>560</v>
      </c>
      <c r="F343" s="31" t="s">
        <v>27</v>
      </c>
      <c r="G343" s="31">
        <v>1</v>
      </c>
      <c r="H343" s="31" t="s">
        <v>29</v>
      </c>
      <c r="I343" s="31" t="s">
        <v>557</v>
      </c>
      <c r="J343" s="31">
        <v>1.6</v>
      </c>
      <c r="K343" s="31">
        <v>512</v>
      </c>
      <c r="L343" s="53">
        <v>1776</v>
      </c>
      <c r="M343" s="18" t="s">
        <v>561</v>
      </c>
      <c r="N343" s="18"/>
    </row>
    <row r="344" ht="25" customHeight="1" spans="1:14">
      <c r="A344" s="17"/>
      <c r="B344" s="17"/>
      <c r="C344" s="31"/>
      <c r="D344" s="31"/>
      <c r="E344" s="31"/>
      <c r="F344" s="31"/>
      <c r="G344" s="31"/>
      <c r="H344" s="18" t="s">
        <v>28</v>
      </c>
      <c r="I344" s="31" t="s">
        <v>557</v>
      </c>
      <c r="J344" s="19">
        <v>1</v>
      </c>
      <c r="K344" s="19">
        <v>640</v>
      </c>
      <c r="L344" s="53"/>
      <c r="M344" s="18"/>
      <c r="N344" s="18"/>
    </row>
    <row r="345" ht="25" customHeight="1" spans="1:14">
      <c r="A345" s="17"/>
      <c r="B345" s="17"/>
      <c r="C345" s="31"/>
      <c r="D345" s="31"/>
      <c r="E345" s="31"/>
      <c r="F345" s="31"/>
      <c r="G345" s="31"/>
      <c r="H345" s="31" t="s">
        <v>23</v>
      </c>
      <c r="I345" s="31" t="s">
        <v>557</v>
      </c>
      <c r="J345" s="31">
        <v>1.3</v>
      </c>
      <c r="K345" s="31">
        <v>624</v>
      </c>
      <c r="L345" s="53"/>
      <c r="M345" s="18"/>
      <c r="N345" s="18"/>
    </row>
    <row r="346" ht="25" customHeight="1" spans="1:14">
      <c r="A346" s="17">
        <f>COUNTA($A$4:A345)</f>
        <v>215</v>
      </c>
      <c r="B346" s="17" t="s">
        <v>351</v>
      </c>
      <c r="C346" s="31" t="s">
        <v>494</v>
      </c>
      <c r="D346" s="31" t="s">
        <v>557</v>
      </c>
      <c r="E346" s="31" t="s">
        <v>562</v>
      </c>
      <c r="F346" s="31" t="s">
        <v>67</v>
      </c>
      <c r="G346" s="31">
        <v>3</v>
      </c>
      <c r="H346" s="31" t="s">
        <v>29</v>
      </c>
      <c r="I346" s="31" t="s">
        <v>557</v>
      </c>
      <c r="J346" s="31">
        <v>2.5</v>
      </c>
      <c r="K346" s="31">
        <v>800</v>
      </c>
      <c r="L346" s="20">
        <v>800</v>
      </c>
      <c r="M346" s="18" t="s">
        <v>563</v>
      </c>
      <c r="N346" s="18"/>
    </row>
    <row r="347" ht="25" customHeight="1" spans="1:14">
      <c r="A347" s="17">
        <f>COUNTA($A$4:A346)</f>
        <v>216</v>
      </c>
      <c r="B347" s="17" t="s">
        <v>351</v>
      </c>
      <c r="C347" s="31" t="s">
        <v>494</v>
      </c>
      <c r="D347" s="31" t="s">
        <v>557</v>
      </c>
      <c r="E347" s="31" t="s">
        <v>564</v>
      </c>
      <c r="F347" s="31" t="s">
        <v>424</v>
      </c>
      <c r="G347" s="31">
        <v>4</v>
      </c>
      <c r="H347" s="31" t="s">
        <v>29</v>
      </c>
      <c r="I347" s="31" t="s">
        <v>557</v>
      </c>
      <c r="J347" s="31">
        <v>1.4</v>
      </c>
      <c r="K347" s="31">
        <v>336</v>
      </c>
      <c r="L347" s="20">
        <v>1416</v>
      </c>
      <c r="M347" s="18" t="s">
        <v>565</v>
      </c>
      <c r="N347" s="18"/>
    </row>
    <row r="348" ht="25" customHeight="1" spans="1:14">
      <c r="A348" s="17"/>
      <c r="B348" s="17"/>
      <c r="C348" s="31"/>
      <c r="D348" s="31" t="s">
        <v>557</v>
      </c>
      <c r="E348" s="31"/>
      <c r="F348" s="31"/>
      <c r="G348" s="31"/>
      <c r="H348" s="31" t="s">
        <v>100</v>
      </c>
      <c r="I348" s="31" t="s">
        <v>557</v>
      </c>
      <c r="J348" s="31">
        <v>2.5</v>
      </c>
      <c r="K348" s="31">
        <v>600</v>
      </c>
      <c r="L348" s="20"/>
      <c r="M348" s="18"/>
      <c r="N348" s="18"/>
    </row>
    <row r="349" ht="25" customHeight="1" spans="1:14">
      <c r="A349" s="17"/>
      <c r="B349" s="17"/>
      <c r="C349" s="31"/>
      <c r="D349" s="31"/>
      <c r="E349" s="31"/>
      <c r="F349" s="31"/>
      <c r="G349" s="31"/>
      <c r="H349" s="18" t="s">
        <v>28</v>
      </c>
      <c r="I349" s="31" t="s">
        <v>557</v>
      </c>
      <c r="J349" s="31">
        <v>1</v>
      </c>
      <c r="K349" s="31">
        <v>480</v>
      </c>
      <c r="L349" s="20"/>
      <c r="M349" s="18"/>
      <c r="N349" s="18"/>
    </row>
    <row r="350" ht="25" customHeight="1" spans="1:14">
      <c r="A350" s="17">
        <f>COUNTA($A$4:A349)</f>
        <v>217</v>
      </c>
      <c r="B350" s="17" t="s">
        <v>351</v>
      </c>
      <c r="C350" s="31" t="s">
        <v>494</v>
      </c>
      <c r="D350" s="31" t="s">
        <v>557</v>
      </c>
      <c r="E350" s="31" t="s">
        <v>566</v>
      </c>
      <c r="F350" s="31" t="s">
        <v>95</v>
      </c>
      <c r="G350" s="31">
        <v>3</v>
      </c>
      <c r="H350" s="31" t="s">
        <v>23</v>
      </c>
      <c r="I350" s="31" t="s">
        <v>557</v>
      </c>
      <c r="J350" s="31">
        <v>2</v>
      </c>
      <c r="K350" s="31">
        <v>960</v>
      </c>
      <c r="L350" s="20">
        <v>960</v>
      </c>
      <c r="M350" s="18"/>
      <c r="N350" s="18"/>
    </row>
    <row r="351" ht="25" customHeight="1" spans="1:14">
      <c r="A351" s="17">
        <f>COUNTA($A$4:A350)</f>
        <v>218</v>
      </c>
      <c r="B351" s="17" t="s">
        <v>351</v>
      </c>
      <c r="C351" s="31" t="s">
        <v>494</v>
      </c>
      <c r="D351" s="31" t="s">
        <v>567</v>
      </c>
      <c r="E351" s="31" t="s">
        <v>568</v>
      </c>
      <c r="F351" s="31" t="s">
        <v>27</v>
      </c>
      <c r="G351" s="31">
        <v>2</v>
      </c>
      <c r="H351" s="31" t="s">
        <v>29</v>
      </c>
      <c r="I351" s="31" t="s">
        <v>569</v>
      </c>
      <c r="J351" s="31">
        <v>1.2</v>
      </c>
      <c r="K351" s="31">
        <v>384</v>
      </c>
      <c r="L351" s="32">
        <v>864</v>
      </c>
      <c r="M351" s="31" t="s">
        <v>559</v>
      </c>
      <c r="N351" s="31"/>
    </row>
    <row r="352" ht="25" customHeight="1" spans="1:14">
      <c r="A352" s="17"/>
      <c r="B352" s="17"/>
      <c r="C352" s="31"/>
      <c r="D352" s="31" t="s">
        <v>569</v>
      </c>
      <c r="E352" s="31"/>
      <c r="F352" s="31"/>
      <c r="G352" s="31"/>
      <c r="H352" s="31" t="s">
        <v>23</v>
      </c>
      <c r="I352" s="31" t="s">
        <v>569</v>
      </c>
      <c r="J352" s="31">
        <v>1</v>
      </c>
      <c r="K352" s="31">
        <v>480</v>
      </c>
      <c r="L352" s="32"/>
      <c r="M352" s="31"/>
      <c r="N352" s="31"/>
    </row>
    <row r="353" ht="25" customHeight="1" spans="1:14">
      <c r="A353" s="17">
        <f>COUNTA($A$4:A352)</f>
        <v>219</v>
      </c>
      <c r="B353" s="17" t="s">
        <v>351</v>
      </c>
      <c r="C353" s="31" t="s">
        <v>494</v>
      </c>
      <c r="D353" s="31" t="s">
        <v>567</v>
      </c>
      <c r="E353" s="31" t="s">
        <v>570</v>
      </c>
      <c r="F353" s="31" t="s">
        <v>34</v>
      </c>
      <c r="G353" s="31">
        <v>2</v>
      </c>
      <c r="H353" s="31" t="s">
        <v>23</v>
      </c>
      <c r="I353" s="31" t="s">
        <v>569</v>
      </c>
      <c r="J353" s="31">
        <v>1</v>
      </c>
      <c r="K353" s="31">
        <v>480</v>
      </c>
      <c r="L353" s="20">
        <v>480</v>
      </c>
      <c r="M353" s="18"/>
      <c r="N353" s="18"/>
    </row>
    <row r="354" ht="25" customHeight="1" spans="1:14">
      <c r="A354" s="17">
        <f>COUNTA($A$4:A353)</f>
        <v>220</v>
      </c>
      <c r="B354" s="17" t="s">
        <v>351</v>
      </c>
      <c r="C354" s="31" t="s">
        <v>494</v>
      </c>
      <c r="D354" s="31" t="s">
        <v>567</v>
      </c>
      <c r="E354" s="31" t="s">
        <v>571</v>
      </c>
      <c r="F354" s="31" t="s">
        <v>424</v>
      </c>
      <c r="G354" s="31">
        <v>2</v>
      </c>
      <c r="H354" s="31" t="s">
        <v>29</v>
      </c>
      <c r="I354" s="31" t="s">
        <v>569</v>
      </c>
      <c r="J354" s="31">
        <v>1</v>
      </c>
      <c r="K354" s="31">
        <v>240</v>
      </c>
      <c r="L354" s="32">
        <v>420</v>
      </c>
      <c r="M354" s="31" t="s">
        <v>572</v>
      </c>
      <c r="N354" s="31"/>
    </row>
    <row r="355" ht="25" customHeight="1" spans="1:14">
      <c r="A355" s="17"/>
      <c r="B355" s="17"/>
      <c r="C355" s="31"/>
      <c r="D355" s="31"/>
      <c r="E355" s="31"/>
      <c r="F355" s="31"/>
      <c r="G355" s="31"/>
      <c r="H355" s="18" t="s">
        <v>23</v>
      </c>
      <c r="I355" s="31" t="s">
        <v>569</v>
      </c>
      <c r="J355" s="31">
        <v>0.5</v>
      </c>
      <c r="K355" s="31">
        <v>180</v>
      </c>
      <c r="L355" s="32"/>
      <c r="M355" s="31"/>
      <c r="N355" s="31"/>
    </row>
    <row r="356" ht="25" customHeight="1" spans="1:14">
      <c r="A356" s="17">
        <f>COUNTA($A$4:A355)</f>
        <v>221</v>
      </c>
      <c r="B356" s="17" t="s">
        <v>351</v>
      </c>
      <c r="C356" s="31" t="s">
        <v>494</v>
      </c>
      <c r="D356" s="31" t="s">
        <v>567</v>
      </c>
      <c r="E356" s="31" t="s">
        <v>573</v>
      </c>
      <c r="F356" s="31" t="s">
        <v>64</v>
      </c>
      <c r="G356" s="31">
        <v>2</v>
      </c>
      <c r="H356" s="31" t="s">
        <v>29</v>
      </c>
      <c r="I356" s="31" t="s">
        <v>569</v>
      </c>
      <c r="J356" s="31">
        <v>1.4</v>
      </c>
      <c r="K356" s="31">
        <v>448</v>
      </c>
      <c r="L356" s="32">
        <v>928</v>
      </c>
      <c r="M356" s="31"/>
      <c r="N356" s="31"/>
    </row>
    <row r="357" ht="25" customHeight="1" spans="1:14">
      <c r="A357" s="17"/>
      <c r="B357" s="17"/>
      <c r="C357" s="31"/>
      <c r="D357" s="31"/>
      <c r="E357" s="31"/>
      <c r="F357" s="31"/>
      <c r="G357" s="31"/>
      <c r="H357" s="18" t="s">
        <v>50</v>
      </c>
      <c r="I357" s="31" t="s">
        <v>569</v>
      </c>
      <c r="J357" s="31">
        <v>40</v>
      </c>
      <c r="K357" s="31">
        <v>480</v>
      </c>
      <c r="L357" s="32"/>
      <c r="M357" s="31"/>
      <c r="N357" s="31"/>
    </row>
    <row r="358" ht="25" customHeight="1" spans="1:14">
      <c r="A358" s="17">
        <f>COUNTA($A$4:A357)</f>
        <v>222</v>
      </c>
      <c r="B358" s="17" t="s">
        <v>351</v>
      </c>
      <c r="C358" s="30" t="s">
        <v>574</v>
      </c>
      <c r="D358" s="30" t="s">
        <v>575</v>
      </c>
      <c r="E358" s="30" t="s">
        <v>576</v>
      </c>
      <c r="F358" s="30" t="s">
        <v>27</v>
      </c>
      <c r="G358" s="30">
        <v>3</v>
      </c>
      <c r="H358" s="30" t="s">
        <v>29</v>
      </c>
      <c r="I358" s="30" t="s">
        <v>575</v>
      </c>
      <c r="J358" s="30">
        <v>2</v>
      </c>
      <c r="K358" s="30">
        <v>640</v>
      </c>
      <c r="L358" s="20">
        <v>640</v>
      </c>
      <c r="M358" s="18"/>
      <c r="N358" s="18"/>
    </row>
    <row r="359" ht="25" customHeight="1" spans="1:14">
      <c r="A359" s="17">
        <f>COUNTA($A$4:A358)</f>
        <v>223</v>
      </c>
      <c r="B359" s="17" t="s">
        <v>351</v>
      </c>
      <c r="C359" s="30" t="s">
        <v>574</v>
      </c>
      <c r="D359" s="30" t="s">
        <v>575</v>
      </c>
      <c r="E359" s="30" t="s">
        <v>577</v>
      </c>
      <c r="F359" s="30" t="s">
        <v>173</v>
      </c>
      <c r="G359" s="30">
        <v>1</v>
      </c>
      <c r="H359" s="30" t="s">
        <v>23</v>
      </c>
      <c r="I359" s="30" t="s">
        <v>575</v>
      </c>
      <c r="J359" s="30">
        <v>2</v>
      </c>
      <c r="K359" s="30">
        <v>720</v>
      </c>
      <c r="L359" s="20">
        <v>720</v>
      </c>
      <c r="M359" s="18" t="s">
        <v>578</v>
      </c>
      <c r="N359" s="18"/>
    </row>
    <row r="360" ht="25" customHeight="1" spans="1:14">
      <c r="A360" s="17">
        <f>COUNTA($A$4:A359)</f>
        <v>224</v>
      </c>
      <c r="B360" s="17" t="s">
        <v>351</v>
      </c>
      <c r="C360" s="30" t="s">
        <v>574</v>
      </c>
      <c r="D360" s="30" t="s">
        <v>579</v>
      </c>
      <c r="E360" s="30" t="s">
        <v>580</v>
      </c>
      <c r="F360" s="30" t="s">
        <v>27</v>
      </c>
      <c r="G360" s="30">
        <v>4</v>
      </c>
      <c r="H360" s="30" t="s">
        <v>29</v>
      </c>
      <c r="I360" s="30" t="s">
        <v>579</v>
      </c>
      <c r="J360" s="30">
        <v>1.5</v>
      </c>
      <c r="K360" s="30">
        <v>480</v>
      </c>
      <c r="L360" s="20">
        <v>480</v>
      </c>
      <c r="M360" s="18" t="s">
        <v>581</v>
      </c>
      <c r="N360" s="18"/>
    </row>
    <row r="361" ht="25" customHeight="1" spans="1:14">
      <c r="A361" s="17">
        <f>COUNTA($A$4:A360)</f>
        <v>225</v>
      </c>
      <c r="B361" s="17" t="s">
        <v>351</v>
      </c>
      <c r="C361" s="30" t="s">
        <v>574</v>
      </c>
      <c r="D361" s="30" t="s">
        <v>582</v>
      </c>
      <c r="E361" s="30" t="s">
        <v>583</v>
      </c>
      <c r="F361" s="30" t="s">
        <v>173</v>
      </c>
      <c r="G361" s="30">
        <v>1</v>
      </c>
      <c r="H361" s="30" t="s">
        <v>23</v>
      </c>
      <c r="I361" s="30" t="s">
        <v>582</v>
      </c>
      <c r="J361" s="30">
        <v>2</v>
      </c>
      <c r="K361" s="30">
        <v>720</v>
      </c>
      <c r="L361" s="20">
        <v>720</v>
      </c>
      <c r="M361" s="18" t="s">
        <v>584</v>
      </c>
      <c r="N361" s="18"/>
    </row>
    <row r="362" ht="25" customHeight="1" spans="1:14">
      <c r="A362" s="17">
        <f>COUNTA($A$4:A361)</f>
        <v>226</v>
      </c>
      <c r="B362" s="17" t="s">
        <v>351</v>
      </c>
      <c r="C362" s="30" t="s">
        <v>574</v>
      </c>
      <c r="D362" s="30" t="s">
        <v>585</v>
      </c>
      <c r="E362" s="30" t="s">
        <v>586</v>
      </c>
      <c r="F362" s="52" t="s">
        <v>424</v>
      </c>
      <c r="G362" s="30">
        <v>3</v>
      </c>
      <c r="H362" s="30" t="s">
        <v>23</v>
      </c>
      <c r="I362" s="30" t="s">
        <v>585</v>
      </c>
      <c r="J362" s="30">
        <v>3</v>
      </c>
      <c r="K362" s="30">
        <v>1080</v>
      </c>
      <c r="L362" s="20">
        <v>1080</v>
      </c>
      <c r="M362" s="18" t="s">
        <v>587</v>
      </c>
      <c r="N362" s="18"/>
    </row>
    <row r="363" ht="25" customHeight="1" spans="1:14">
      <c r="A363" s="17">
        <f>COUNTA($A$4:A362)</f>
        <v>227</v>
      </c>
      <c r="B363" s="17" t="s">
        <v>351</v>
      </c>
      <c r="C363" s="52" t="s">
        <v>574</v>
      </c>
      <c r="D363" s="52" t="s">
        <v>585</v>
      </c>
      <c r="E363" s="55" t="s">
        <v>588</v>
      </c>
      <c r="F363" s="52" t="s">
        <v>173</v>
      </c>
      <c r="G363" s="55">
        <v>5</v>
      </c>
      <c r="H363" s="30" t="s">
        <v>23</v>
      </c>
      <c r="I363" s="30" t="s">
        <v>585</v>
      </c>
      <c r="J363" s="30">
        <v>1.8</v>
      </c>
      <c r="K363" s="30">
        <v>648</v>
      </c>
      <c r="L363" s="55">
        <v>1008</v>
      </c>
      <c r="M363" s="52" t="s">
        <v>589</v>
      </c>
      <c r="N363" s="52"/>
    </row>
    <row r="364" ht="25" customHeight="1" spans="1:14">
      <c r="A364" s="17"/>
      <c r="B364" s="17"/>
      <c r="C364" s="52"/>
      <c r="D364" s="52" t="s">
        <v>590</v>
      </c>
      <c r="E364" s="55"/>
      <c r="F364" s="52"/>
      <c r="G364" s="55"/>
      <c r="H364" s="44" t="s">
        <v>36</v>
      </c>
      <c r="I364" s="30" t="s">
        <v>585</v>
      </c>
      <c r="J364" s="30">
        <v>1</v>
      </c>
      <c r="K364" s="44">
        <v>360</v>
      </c>
      <c r="L364" s="55"/>
      <c r="M364" s="52"/>
      <c r="N364" s="52"/>
    </row>
    <row r="365" ht="25" customHeight="1" spans="1:14">
      <c r="A365" s="17">
        <f>COUNTA($A$4:A364)</f>
        <v>228</v>
      </c>
      <c r="B365" s="17" t="s">
        <v>351</v>
      </c>
      <c r="C365" s="52" t="s">
        <v>574</v>
      </c>
      <c r="D365" s="52" t="s">
        <v>585</v>
      </c>
      <c r="E365" s="55" t="s">
        <v>591</v>
      </c>
      <c r="F365" s="52" t="s">
        <v>27</v>
      </c>
      <c r="G365" s="55">
        <v>2</v>
      </c>
      <c r="H365" s="30" t="s">
        <v>23</v>
      </c>
      <c r="I365" s="30" t="s">
        <v>585</v>
      </c>
      <c r="J365" s="30">
        <v>2</v>
      </c>
      <c r="K365" s="30">
        <v>960</v>
      </c>
      <c r="L365" s="55">
        <v>1280</v>
      </c>
      <c r="M365" s="52" t="s">
        <v>592</v>
      </c>
      <c r="N365" s="52"/>
    </row>
    <row r="366" ht="25" customHeight="1" spans="1:14">
      <c r="A366" s="17"/>
      <c r="B366" s="17"/>
      <c r="C366" s="52"/>
      <c r="D366" s="52"/>
      <c r="E366" s="55"/>
      <c r="F366" s="52"/>
      <c r="G366" s="55"/>
      <c r="H366" s="30" t="s">
        <v>29</v>
      </c>
      <c r="I366" s="30" t="s">
        <v>585</v>
      </c>
      <c r="J366" s="30">
        <v>1</v>
      </c>
      <c r="K366" s="30">
        <v>320</v>
      </c>
      <c r="L366" s="55"/>
      <c r="M366" s="52"/>
      <c r="N366" s="52"/>
    </row>
    <row r="367" ht="25" customHeight="1" spans="1:14">
      <c r="A367" s="17">
        <f>COUNTA($A$4:A366)</f>
        <v>229</v>
      </c>
      <c r="B367" s="17" t="s">
        <v>351</v>
      </c>
      <c r="C367" s="30" t="s">
        <v>574</v>
      </c>
      <c r="D367" s="30" t="s">
        <v>585</v>
      </c>
      <c r="E367" s="45" t="s">
        <v>593</v>
      </c>
      <c r="F367" s="30" t="s">
        <v>34</v>
      </c>
      <c r="G367" s="30">
        <v>3</v>
      </c>
      <c r="H367" s="30" t="s">
        <v>594</v>
      </c>
      <c r="I367" s="45" t="s">
        <v>585</v>
      </c>
      <c r="J367" s="45">
        <v>2</v>
      </c>
      <c r="K367" s="30">
        <v>640</v>
      </c>
      <c r="L367" s="20">
        <v>640</v>
      </c>
      <c r="M367" s="18" t="s">
        <v>437</v>
      </c>
      <c r="N367" s="18"/>
    </row>
    <row r="368" ht="25" customHeight="1" spans="1:14">
      <c r="A368" s="17">
        <f>COUNTA($A$4:A367)</f>
        <v>230</v>
      </c>
      <c r="B368" s="17" t="s">
        <v>351</v>
      </c>
      <c r="C368" s="45" t="s">
        <v>595</v>
      </c>
      <c r="D368" s="45" t="s">
        <v>596</v>
      </c>
      <c r="E368" s="56" t="s">
        <v>597</v>
      </c>
      <c r="F368" s="45" t="s">
        <v>64</v>
      </c>
      <c r="G368" s="45">
        <v>1</v>
      </c>
      <c r="H368" s="45" t="s">
        <v>50</v>
      </c>
      <c r="I368" s="45" t="s">
        <v>598</v>
      </c>
      <c r="J368" s="56">
        <v>45</v>
      </c>
      <c r="K368" s="56">
        <v>540</v>
      </c>
      <c r="L368" s="20">
        <v>540</v>
      </c>
      <c r="M368" s="18"/>
      <c r="N368" s="18"/>
    </row>
    <row r="369" ht="25" customHeight="1" spans="1:14">
      <c r="A369" s="17">
        <f>COUNTA($A$4:A368)</f>
        <v>231</v>
      </c>
      <c r="B369" s="17" t="s">
        <v>351</v>
      </c>
      <c r="C369" s="45" t="s">
        <v>595</v>
      </c>
      <c r="D369" s="45" t="s">
        <v>596</v>
      </c>
      <c r="E369" s="56" t="s">
        <v>599</v>
      </c>
      <c r="F369" s="45" t="s">
        <v>424</v>
      </c>
      <c r="G369" s="45">
        <v>2</v>
      </c>
      <c r="H369" s="45" t="s">
        <v>28</v>
      </c>
      <c r="I369" s="45" t="s">
        <v>598</v>
      </c>
      <c r="J369" s="56">
        <v>1</v>
      </c>
      <c r="K369" s="56">
        <v>480</v>
      </c>
      <c r="L369" s="20">
        <v>480</v>
      </c>
      <c r="M369" s="18"/>
      <c r="N369" s="18"/>
    </row>
    <row r="370" ht="25" customHeight="1" spans="1:14">
      <c r="A370" s="17">
        <f>COUNTA($A$4:A369)</f>
        <v>232</v>
      </c>
      <c r="B370" s="17" t="s">
        <v>351</v>
      </c>
      <c r="C370" s="45" t="s">
        <v>595</v>
      </c>
      <c r="D370" s="45" t="s">
        <v>596</v>
      </c>
      <c r="E370" s="56" t="s">
        <v>600</v>
      </c>
      <c r="F370" s="45" t="s">
        <v>424</v>
      </c>
      <c r="G370" s="45">
        <v>3</v>
      </c>
      <c r="H370" s="45" t="s">
        <v>28</v>
      </c>
      <c r="I370" s="45" t="s">
        <v>598</v>
      </c>
      <c r="J370" s="56">
        <v>1.8</v>
      </c>
      <c r="K370" s="56">
        <v>864</v>
      </c>
      <c r="L370" s="20">
        <v>864</v>
      </c>
      <c r="M370" s="18" t="s">
        <v>601</v>
      </c>
      <c r="N370" s="18"/>
    </row>
    <row r="371" ht="25" customHeight="1" spans="1:14">
      <c r="A371" s="17">
        <f>COUNTA($A$4:A370)</f>
        <v>233</v>
      </c>
      <c r="B371" s="17" t="s">
        <v>351</v>
      </c>
      <c r="C371" s="45" t="s">
        <v>595</v>
      </c>
      <c r="D371" s="45" t="s">
        <v>596</v>
      </c>
      <c r="E371" s="56" t="s">
        <v>458</v>
      </c>
      <c r="F371" s="45" t="s">
        <v>173</v>
      </c>
      <c r="G371" s="45">
        <v>4</v>
      </c>
      <c r="H371" s="45" t="s">
        <v>28</v>
      </c>
      <c r="I371" s="45" t="s">
        <v>598</v>
      </c>
      <c r="J371" s="56">
        <v>2</v>
      </c>
      <c r="K371" s="56">
        <v>960</v>
      </c>
      <c r="L371" s="20">
        <v>960</v>
      </c>
      <c r="M371" s="18" t="s">
        <v>602</v>
      </c>
      <c r="N371" s="18"/>
    </row>
    <row r="372" ht="25" customHeight="1" spans="1:14">
      <c r="A372" s="17">
        <f>COUNTA($A$4:A371)</f>
        <v>234</v>
      </c>
      <c r="B372" s="17" t="s">
        <v>351</v>
      </c>
      <c r="C372" s="45" t="s">
        <v>595</v>
      </c>
      <c r="D372" s="18" t="s">
        <v>603</v>
      </c>
      <c r="E372" s="20" t="s">
        <v>604</v>
      </c>
      <c r="F372" s="45" t="s">
        <v>64</v>
      </c>
      <c r="G372" s="45">
        <v>3</v>
      </c>
      <c r="H372" s="45" t="s">
        <v>29</v>
      </c>
      <c r="I372" s="18" t="s">
        <v>605</v>
      </c>
      <c r="J372" s="56">
        <v>3.2</v>
      </c>
      <c r="K372" s="56">
        <v>1024</v>
      </c>
      <c r="L372" s="20">
        <v>1024</v>
      </c>
      <c r="M372" s="18" t="s">
        <v>606</v>
      </c>
      <c r="N372" s="18"/>
    </row>
    <row r="373" ht="25" customHeight="1" spans="1:14">
      <c r="A373" s="17">
        <f>COUNTA($A$4:A372)</f>
        <v>235</v>
      </c>
      <c r="B373" s="17" t="s">
        <v>351</v>
      </c>
      <c r="C373" s="45" t="s">
        <v>595</v>
      </c>
      <c r="D373" s="45" t="s">
        <v>607</v>
      </c>
      <c r="E373" s="56" t="s">
        <v>608</v>
      </c>
      <c r="F373" s="45" t="s">
        <v>173</v>
      </c>
      <c r="G373" s="45">
        <v>4</v>
      </c>
      <c r="H373" s="45" t="s">
        <v>28</v>
      </c>
      <c r="I373" s="45" t="s">
        <v>609</v>
      </c>
      <c r="J373" s="56">
        <v>2.6</v>
      </c>
      <c r="K373" s="56">
        <v>1248</v>
      </c>
      <c r="L373" s="20">
        <v>1248</v>
      </c>
      <c r="M373" s="18" t="s">
        <v>610</v>
      </c>
      <c r="N373" s="18"/>
    </row>
    <row r="374" ht="42" customHeight="1" spans="1:14">
      <c r="A374" s="17">
        <f>COUNTA($A$4:A373)</f>
        <v>236</v>
      </c>
      <c r="B374" s="17" t="s">
        <v>351</v>
      </c>
      <c r="C374" s="45" t="s">
        <v>595</v>
      </c>
      <c r="D374" s="18" t="s">
        <v>596</v>
      </c>
      <c r="E374" s="56" t="s">
        <v>611</v>
      </c>
      <c r="F374" s="18" t="s">
        <v>67</v>
      </c>
      <c r="G374" s="45">
        <v>3</v>
      </c>
      <c r="H374" s="45" t="s">
        <v>29</v>
      </c>
      <c r="I374" s="45" t="s">
        <v>598</v>
      </c>
      <c r="J374" s="56">
        <v>1.4</v>
      </c>
      <c r="K374" s="56">
        <v>448</v>
      </c>
      <c r="L374" s="20">
        <v>448</v>
      </c>
      <c r="M374" s="19" t="s">
        <v>612</v>
      </c>
      <c r="N374" s="18"/>
    </row>
    <row r="375" ht="25" customHeight="1" spans="1:14">
      <c r="A375" s="17">
        <f>COUNTA($A$4:A374)</f>
        <v>237</v>
      </c>
      <c r="B375" s="17" t="s">
        <v>351</v>
      </c>
      <c r="C375" s="45" t="s">
        <v>595</v>
      </c>
      <c r="D375" s="45" t="s">
        <v>603</v>
      </c>
      <c r="E375" s="56" t="s">
        <v>613</v>
      </c>
      <c r="F375" s="18" t="s">
        <v>34</v>
      </c>
      <c r="G375" s="45">
        <v>3</v>
      </c>
      <c r="H375" s="45" t="s">
        <v>28</v>
      </c>
      <c r="I375" s="18" t="s">
        <v>605</v>
      </c>
      <c r="J375" s="56">
        <v>2</v>
      </c>
      <c r="K375" s="56">
        <v>1280</v>
      </c>
      <c r="L375" s="20">
        <v>1280</v>
      </c>
      <c r="M375" s="18" t="s">
        <v>614</v>
      </c>
      <c r="N375" s="18"/>
    </row>
    <row r="376" ht="25" customHeight="1" spans="1:14">
      <c r="A376" s="17">
        <f>COUNTA($A$4:A375)</f>
        <v>238</v>
      </c>
      <c r="B376" s="17" t="s">
        <v>351</v>
      </c>
      <c r="C376" s="45" t="s">
        <v>595</v>
      </c>
      <c r="D376" s="18" t="s">
        <v>596</v>
      </c>
      <c r="E376" s="56" t="s">
        <v>615</v>
      </c>
      <c r="F376" s="18" t="s">
        <v>67</v>
      </c>
      <c r="G376" s="45">
        <v>3</v>
      </c>
      <c r="H376" s="45" t="s">
        <v>28</v>
      </c>
      <c r="I376" s="45" t="s">
        <v>598</v>
      </c>
      <c r="J376" s="56">
        <v>1</v>
      </c>
      <c r="K376" s="56">
        <v>640</v>
      </c>
      <c r="L376" s="20">
        <v>640</v>
      </c>
      <c r="M376" s="18" t="s">
        <v>616</v>
      </c>
      <c r="N376" s="18"/>
    </row>
    <row r="377" ht="25" customHeight="1" spans="1:14">
      <c r="A377" s="17">
        <f>COUNTA($A$4:A376)</f>
        <v>239</v>
      </c>
      <c r="B377" s="17" t="s">
        <v>351</v>
      </c>
      <c r="C377" s="45" t="s">
        <v>595</v>
      </c>
      <c r="D377" s="45" t="s">
        <v>617</v>
      </c>
      <c r="E377" s="56" t="s">
        <v>618</v>
      </c>
      <c r="F377" s="45" t="s">
        <v>34</v>
      </c>
      <c r="G377" s="56">
        <v>4</v>
      </c>
      <c r="H377" s="45" t="s">
        <v>29</v>
      </c>
      <c r="I377" s="45" t="s">
        <v>619</v>
      </c>
      <c r="J377" s="56">
        <v>3</v>
      </c>
      <c r="K377" s="56">
        <v>960</v>
      </c>
      <c r="L377" s="56">
        <v>2080</v>
      </c>
      <c r="M377" s="45" t="s">
        <v>620</v>
      </c>
      <c r="N377" s="45"/>
    </row>
    <row r="378" ht="25" customHeight="1" spans="1:14">
      <c r="A378" s="17"/>
      <c r="B378" s="17"/>
      <c r="C378" s="45"/>
      <c r="D378" s="45" t="s">
        <v>617</v>
      </c>
      <c r="E378" s="56"/>
      <c r="F378" s="45"/>
      <c r="G378" s="56"/>
      <c r="H378" s="45" t="s">
        <v>28</v>
      </c>
      <c r="I378" s="45" t="s">
        <v>619</v>
      </c>
      <c r="J378" s="56">
        <v>1</v>
      </c>
      <c r="K378" s="56">
        <v>640</v>
      </c>
      <c r="L378" s="56"/>
      <c r="M378" s="45"/>
      <c r="N378" s="45"/>
    </row>
    <row r="379" ht="25" customHeight="1" spans="1:14">
      <c r="A379" s="17"/>
      <c r="B379" s="17"/>
      <c r="C379" s="45"/>
      <c r="D379" s="45" t="s">
        <v>617</v>
      </c>
      <c r="E379" s="56"/>
      <c r="F379" s="45"/>
      <c r="G379" s="56"/>
      <c r="H379" s="45" t="s">
        <v>23</v>
      </c>
      <c r="I379" s="45" t="s">
        <v>619</v>
      </c>
      <c r="J379" s="56">
        <v>1</v>
      </c>
      <c r="K379" s="56">
        <v>480</v>
      </c>
      <c r="L379" s="56"/>
      <c r="M379" s="45"/>
      <c r="N379" s="45"/>
    </row>
    <row r="380" ht="25" customHeight="1" spans="1:14">
      <c r="A380" s="17">
        <f>COUNTA($A$4:A379)</f>
        <v>240</v>
      </c>
      <c r="B380" s="17" t="s">
        <v>351</v>
      </c>
      <c r="C380" s="45" t="s">
        <v>595</v>
      </c>
      <c r="D380" s="45" t="s">
        <v>621</v>
      </c>
      <c r="E380" s="56" t="s">
        <v>622</v>
      </c>
      <c r="F380" s="45" t="s">
        <v>173</v>
      </c>
      <c r="G380" s="56">
        <v>5</v>
      </c>
      <c r="H380" s="45" t="s">
        <v>29</v>
      </c>
      <c r="I380" s="45" t="s">
        <v>623</v>
      </c>
      <c r="J380" s="56">
        <v>1.6</v>
      </c>
      <c r="K380" s="56">
        <v>384</v>
      </c>
      <c r="L380" s="56">
        <v>864</v>
      </c>
      <c r="M380" s="45" t="s">
        <v>601</v>
      </c>
      <c r="N380" s="45"/>
    </row>
    <row r="381" ht="25" customHeight="1" spans="1:14">
      <c r="A381" s="17"/>
      <c r="B381" s="17"/>
      <c r="C381" s="45"/>
      <c r="D381" s="45" t="s">
        <v>621</v>
      </c>
      <c r="E381" s="56"/>
      <c r="F381" s="45"/>
      <c r="G381" s="56"/>
      <c r="H381" s="45" t="s">
        <v>28</v>
      </c>
      <c r="I381" s="45" t="s">
        <v>623</v>
      </c>
      <c r="J381" s="56">
        <v>1</v>
      </c>
      <c r="K381" s="56">
        <v>480</v>
      </c>
      <c r="L381" s="56"/>
      <c r="M381" s="45"/>
      <c r="N381" s="45"/>
    </row>
    <row r="382" ht="25" customHeight="1" spans="1:14">
      <c r="A382" s="17">
        <f>COUNTA($A$4:A381)</f>
        <v>241</v>
      </c>
      <c r="B382" s="17" t="s">
        <v>351</v>
      </c>
      <c r="C382" s="45" t="s">
        <v>595</v>
      </c>
      <c r="D382" s="45" t="s">
        <v>596</v>
      </c>
      <c r="E382" s="56" t="s">
        <v>624</v>
      </c>
      <c r="F382" s="45" t="s">
        <v>173</v>
      </c>
      <c r="G382" s="56">
        <v>2</v>
      </c>
      <c r="H382" s="45" t="s">
        <v>28</v>
      </c>
      <c r="I382" s="45" t="s">
        <v>598</v>
      </c>
      <c r="J382" s="56">
        <v>2</v>
      </c>
      <c r="K382" s="56">
        <v>960</v>
      </c>
      <c r="L382" s="20">
        <v>960</v>
      </c>
      <c r="M382" s="18" t="s">
        <v>625</v>
      </c>
      <c r="N382" s="18"/>
    </row>
    <row r="383" ht="25" customHeight="1" spans="1:14">
      <c r="A383" s="17">
        <f>COUNTA($A$4:A382)</f>
        <v>242</v>
      </c>
      <c r="B383" s="17" t="s">
        <v>351</v>
      </c>
      <c r="C383" s="45" t="s">
        <v>595</v>
      </c>
      <c r="D383" s="45" t="s">
        <v>596</v>
      </c>
      <c r="E383" s="56" t="s">
        <v>626</v>
      </c>
      <c r="F383" s="45" t="s">
        <v>34</v>
      </c>
      <c r="G383" s="45">
        <v>3</v>
      </c>
      <c r="H383" s="45" t="s">
        <v>28</v>
      </c>
      <c r="I383" s="18" t="s">
        <v>598</v>
      </c>
      <c r="J383" s="56">
        <v>2</v>
      </c>
      <c r="K383" s="56">
        <v>1280</v>
      </c>
      <c r="L383" s="20">
        <v>1280</v>
      </c>
      <c r="M383" s="18" t="s">
        <v>627</v>
      </c>
      <c r="N383" s="18"/>
    </row>
    <row r="384" ht="25" customHeight="1" spans="1:14">
      <c r="A384" s="17">
        <f>COUNTA($A$4:A383)</f>
        <v>243</v>
      </c>
      <c r="B384" s="17" t="s">
        <v>351</v>
      </c>
      <c r="C384" s="45" t="s">
        <v>595</v>
      </c>
      <c r="D384" s="45" t="s">
        <v>596</v>
      </c>
      <c r="E384" s="56" t="s">
        <v>628</v>
      </c>
      <c r="F384" s="45" t="s">
        <v>27</v>
      </c>
      <c r="G384" s="56">
        <v>3</v>
      </c>
      <c r="H384" s="45" t="s">
        <v>333</v>
      </c>
      <c r="I384" s="18" t="s">
        <v>598</v>
      </c>
      <c r="J384" s="56">
        <v>5</v>
      </c>
      <c r="K384" s="56">
        <v>3200</v>
      </c>
      <c r="L384" s="56">
        <v>5000</v>
      </c>
      <c r="M384" s="45"/>
      <c r="N384" s="45" t="s">
        <v>356</v>
      </c>
    </row>
    <row r="385" ht="25" customHeight="1" spans="1:14">
      <c r="A385" s="17"/>
      <c r="B385" s="17"/>
      <c r="C385" s="45"/>
      <c r="D385" s="45" t="s">
        <v>629</v>
      </c>
      <c r="E385" s="56"/>
      <c r="F385" s="45"/>
      <c r="G385" s="56"/>
      <c r="H385" s="45" t="s">
        <v>29</v>
      </c>
      <c r="I385" s="18" t="s">
        <v>598</v>
      </c>
      <c r="J385" s="56">
        <v>6.4</v>
      </c>
      <c r="K385" s="56">
        <v>2080</v>
      </c>
      <c r="L385" s="56"/>
      <c r="M385" s="45"/>
      <c r="N385" s="45"/>
    </row>
    <row r="386" ht="25" customHeight="1" spans="1:14">
      <c r="A386" s="17">
        <f>COUNTA($A$4:A385)</f>
        <v>244</v>
      </c>
      <c r="B386" s="17" t="s">
        <v>351</v>
      </c>
      <c r="C386" s="18" t="s">
        <v>595</v>
      </c>
      <c r="D386" s="18" t="s">
        <v>596</v>
      </c>
      <c r="E386" s="20" t="s">
        <v>630</v>
      </c>
      <c r="F386" s="18" t="s">
        <v>173</v>
      </c>
      <c r="G386" s="20">
        <v>4</v>
      </c>
      <c r="H386" s="18" t="s">
        <v>29</v>
      </c>
      <c r="I386" s="18" t="s">
        <v>598</v>
      </c>
      <c r="J386" s="20">
        <v>1.3</v>
      </c>
      <c r="K386" s="56">
        <v>312</v>
      </c>
      <c r="L386" s="20">
        <v>2010</v>
      </c>
      <c r="M386" s="18"/>
      <c r="N386" s="18"/>
    </row>
    <row r="387" ht="25" customHeight="1" spans="1:14">
      <c r="A387" s="17"/>
      <c r="B387" s="17"/>
      <c r="C387" s="18"/>
      <c r="D387" s="18" t="s">
        <v>629</v>
      </c>
      <c r="E387" s="20"/>
      <c r="F387" s="18"/>
      <c r="G387" s="20"/>
      <c r="H387" s="45" t="s">
        <v>28</v>
      </c>
      <c r="I387" s="18" t="s">
        <v>598</v>
      </c>
      <c r="J387" s="20">
        <v>2</v>
      </c>
      <c r="K387" s="56">
        <v>960</v>
      </c>
      <c r="L387" s="20"/>
      <c r="M387" s="18"/>
      <c r="N387" s="18"/>
    </row>
    <row r="388" ht="25" customHeight="1" spans="1:14">
      <c r="A388" s="17"/>
      <c r="B388" s="17"/>
      <c r="C388" s="18"/>
      <c r="D388" s="18" t="s">
        <v>629</v>
      </c>
      <c r="E388" s="20"/>
      <c r="F388" s="18"/>
      <c r="G388" s="20"/>
      <c r="H388" s="45" t="s">
        <v>50</v>
      </c>
      <c r="I388" s="18" t="s">
        <v>598</v>
      </c>
      <c r="J388" s="56">
        <v>30</v>
      </c>
      <c r="K388" s="56">
        <v>270</v>
      </c>
      <c r="L388" s="20"/>
      <c r="M388" s="18"/>
      <c r="N388" s="18"/>
    </row>
    <row r="389" ht="25" customHeight="1" spans="1:14">
      <c r="A389" s="17"/>
      <c r="B389" s="17"/>
      <c r="C389" s="18"/>
      <c r="D389" s="18" t="s">
        <v>629</v>
      </c>
      <c r="E389" s="20"/>
      <c r="F389" s="18"/>
      <c r="G389" s="20"/>
      <c r="H389" s="45" t="s">
        <v>23</v>
      </c>
      <c r="I389" s="18" t="s">
        <v>598</v>
      </c>
      <c r="J389" s="20">
        <v>1.3</v>
      </c>
      <c r="K389" s="56">
        <v>468</v>
      </c>
      <c r="L389" s="20"/>
      <c r="M389" s="18"/>
      <c r="N389" s="18"/>
    </row>
    <row r="390" ht="25" customHeight="1" spans="1:14">
      <c r="A390" s="17">
        <f>COUNTA($A$4:A389)</f>
        <v>245</v>
      </c>
      <c r="B390" s="17" t="s">
        <v>351</v>
      </c>
      <c r="C390" s="45" t="s">
        <v>595</v>
      </c>
      <c r="D390" s="45" t="s">
        <v>621</v>
      </c>
      <c r="E390" s="56" t="s">
        <v>631</v>
      </c>
      <c r="F390" s="45" t="s">
        <v>173</v>
      </c>
      <c r="G390" s="56">
        <v>3</v>
      </c>
      <c r="H390" s="45" t="s">
        <v>29</v>
      </c>
      <c r="I390" s="18" t="s">
        <v>598</v>
      </c>
      <c r="J390" s="56">
        <v>1</v>
      </c>
      <c r="K390" s="56">
        <v>240</v>
      </c>
      <c r="L390" s="56">
        <v>720</v>
      </c>
      <c r="M390" s="45" t="s">
        <v>632</v>
      </c>
      <c r="N390" s="45"/>
    </row>
    <row r="391" ht="25" customHeight="1" spans="1:14">
      <c r="A391" s="17"/>
      <c r="B391" s="17"/>
      <c r="C391" s="45"/>
      <c r="D391" s="45" t="s">
        <v>621</v>
      </c>
      <c r="E391" s="56"/>
      <c r="F391" s="45"/>
      <c r="G391" s="56"/>
      <c r="H391" s="45" t="s">
        <v>28</v>
      </c>
      <c r="I391" s="18" t="s">
        <v>598</v>
      </c>
      <c r="J391" s="56">
        <v>1</v>
      </c>
      <c r="K391" s="56">
        <v>480</v>
      </c>
      <c r="L391" s="56"/>
      <c r="M391" s="45"/>
      <c r="N391" s="45"/>
    </row>
    <row r="392" ht="25" customHeight="1" spans="1:14">
      <c r="A392" s="17">
        <f>COUNTA($A$4:A391)</f>
        <v>246</v>
      </c>
      <c r="B392" s="17" t="s">
        <v>351</v>
      </c>
      <c r="C392" s="45" t="s">
        <v>595</v>
      </c>
      <c r="D392" s="18" t="s">
        <v>596</v>
      </c>
      <c r="E392" s="20" t="s">
        <v>633</v>
      </c>
      <c r="F392" s="18" t="s">
        <v>34</v>
      </c>
      <c r="G392" s="45">
        <v>3</v>
      </c>
      <c r="H392" s="45" t="s">
        <v>28</v>
      </c>
      <c r="I392" s="18" t="s">
        <v>598</v>
      </c>
      <c r="J392" s="56">
        <v>2.5</v>
      </c>
      <c r="K392" s="56">
        <v>1600</v>
      </c>
      <c r="L392" s="20">
        <v>1600</v>
      </c>
      <c r="M392" s="18"/>
      <c r="N392" s="18"/>
    </row>
    <row r="393" ht="25" customHeight="1" spans="1:14">
      <c r="A393" s="17">
        <f>COUNTA($A$4:A392)</f>
        <v>247</v>
      </c>
      <c r="B393" s="17" t="s">
        <v>351</v>
      </c>
      <c r="C393" s="45" t="s">
        <v>595</v>
      </c>
      <c r="D393" s="45" t="s">
        <v>607</v>
      </c>
      <c r="E393" s="56" t="s">
        <v>634</v>
      </c>
      <c r="F393" s="45" t="s">
        <v>173</v>
      </c>
      <c r="G393" s="45">
        <v>3</v>
      </c>
      <c r="H393" s="45" t="s">
        <v>29</v>
      </c>
      <c r="I393" s="45" t="s">
        <v>609</v>
      </c>
      <c r="J393" s="56">
        <v>2.5</v>
      </c>
      <c r="K393" s="56">
        <v>600</v>
      </c>
      <c r="L393" s="20">
        <v>600</v>
      </c>
      <c r="M393" s="18" t="s">
        <v>635</v>
      </c>
      <c r="N393" s="18"/>
    </row>
    <row r="394" ht="25" customHeight="1" spans="1:14">
      <c r="A394" s="17">
        <f>COUNTA($A$4:A393)</f>
        <v>248</v>
      </c>
      <c r="B394" s="17" t="s">
        <v>351</v>
      </c>
      <c r="C394" s="45" t="s">
        <v>595</v>
      </c>
      <c r="D394" s="18" t="s">
        <v>596</v>
      </c>
      <c r="E394" s="20" t="s">
        <v>636</v>
      </c>
      <c r="F394" s="45" t="s">
        <v>173</v>
      </c>
      <c r="G394" s="45">
        <v>3</v>
      </c>
      <c r="H394" s="45" t="s">
        <v>216</v>
      </c>
      <c r="I394" s="18" t="s">
        <v>598</v>
      </c>
      <c r="J394" s="56">
        <v>35</v>
      </c>
      <c r="K394" s="56">
        <v>420</v>
      </c>
      <c r="L394" s="20">
        <v>420</v>
      </c>
      <c r="M394" s="18"/>
      <c r="N394" s="18"/>
    </row>
    <row r="395" ht="25" customHeight="1" spans="1:14">
      <c r="A395" s="17">
        <f>COUNTA($A$4:A394)</f>
        <v>249</v>
      </c>
      <c r="B395" s="17" t="s">
        <v>351</v>
      </c>
      <c r="C395" s="45" t="s">
        <v>595</v>
      </c>
      <c r="D395" s="45" t="s">
        <v>637</v>
      </c>
      <c r="E395" s="56" t="s">
        <v>638</v>
      </c>
      <c r="F395" s="45" t="s">
        <v>131</v>
      </c>
      <c r="G395" s="56">
        <v>4</v>
      </c>
      <c r="H395" s="45" t="s">
        <v>23</v>
      </c>
      <c r="I395" s="18" t="s">
        <v>639</v>
      </c>
      <c r="J395" s="56">
        <v>4</v>
      </c>
      <c r="K395" s="56">
        <v>2400</v>
      </c>
      <c r="L395" s="56">
        <v>5000</v>
      </c>
      <c r="M395" s="45"/>
      <c r="N395" s="45" t="s">
        <v>356</v>
      </c>
    </row>
    <row r="396" ht="25" customHeight="1" spans="1:14">
      <c r="A396" s="17"/>
      <c r="B396" s="17"/>
      <c r="C396" s="45"/>
      <c r="D396" s="45" t="s">
        <v>637</v>
      </c>
      <c r="E396" s="56"/>
      <c r="F396" s="45"/>
      <c r="G396" s="56"/>
      <c r="H396" s="45" t="s">
        <v>28</v>
      </c>
      <c r="I396" s="18" t="s">
        <v>639</v>
      </c>
      <c r="J396" s="56">
        <v>5.1</v>
      </c>
      <c r="K396" s="56">
        <v>4080</v>
      </c>
      <c r="L396" s="56"/>
      <c r="M396" s="45"/>
      <c r="N396" s="45"/>
    </row>
    <row r="397" ht="25" customHeight="1" spans="1:14">
      <c r="A397" s="17">
        <f>COUNTA($A$4:A396)</f>
        <v>250</v>
      </c>
      <c r="B397" s="17" t="s">
        <v>351</v>
      </c>
      <c r="C397" s="30" t="s">
        <v>640</v>
      </c>
      <c r="D397" s="30" t="s">
        <v>641</v>
      </c>
      <c r="E397" s="55" t="s">
        <v>642</v>
      </c>
      <c r="F397" s="48" t="s">
        <v>27</v>
      </c>
      <c r="G397" s="57">
        <v>3</v>
      </c>
      <c r="H397" s="30" t="s">
        <v>100</v>
      </c>
      <c r="I397" s="30" t="s">
        <v>641</v>
      </c>
      <c r="J397" s="30">
        <v>0.8</v>
      </c>
      <c r="K397" s="30">
        <v>256</v>
      </c>
      <c r="L397" s="20">
        <v>256</v>
      </c>
      <c r="M397" s="18"/>
      <c r="N397" s="18"/>
    </row>
    <row r="398" ht="25" customHeight="1" spans="1:14">
      <c r="A398" s="17">
        <f>COUNTA($A$4:A397)</f>
        <v>251</v>
      </c>
      <c r="B398" s="17" t="s">
        <v>351</v>
      </c>
      <c r="C398" s="30" t="s">
        <v>640</v>
      </c>
      <c r="D398" s="30" t="s">
        <v>643</v>
      </c>
      <c r="E398" s="51" t="s">
        <v>644</v>
      </c>
      <c r="F398" s="51" t="s">
        <v>34</v>
      </c>
      <c r="G398" s="48">
        <v>3</v>
      </c>
      <c r="H398" s="30" t="s">
        <v>23</v>
      </c>
      <c r="I398" s="30" t="s">
        <v>643</v>
      </c>
      <c r="J398" s="30">
        <v>2</v>
      </c>
      <c r="K398" s="30">
        <v>960</v>
      </c>
      <c r="L398" s="20">
        <v>960</v>
      </c>
      <c r="M398" s="18"/>
      <c r="N398" s="18"/>
    </row>
    <row r="399" ht="25" customHeight="1" spans="1:14">
      <c r="A399" s="17">
        <f>COUNTA($A$4:A398)</f>
        <v>252</v>
      </c>
      <c r="B399" s="17" t="s">
        <v>351</v>
      </c>
      <c r="C399" s="30" t="s">
        <v>640</v>
      </c>
      <c r="D399" s="30" t="s">
        <v>645</v>
      </c>
      <c r="E399" s="30" t="s">
        <v>646</v>
      </c>
      <c r="F399" s="48" t="s">
        <v>27</v>
      </c>
      <c r="G399" s="48">
        <v>1</v>
      </c>
      <c r="H399" s="30" t="s">
        <v>50</v>
      </c>
      <c r="I399" s="30" t="s">
        <v>645</v>
      </c>
      <c r="J399" s="30">
        <v>28</v>
      </c>
      <c r="K399" s="30">
        <v>336</v>
      </c>
      <c r="L399" s="20">
        <v>1936</v>
      </c>
      <c r="M399" s="18" t="s">
        <v>647</v>
      </c>
      <c r="N399" s="18"/>
    </row>
    <row r="400" ht="25" customHeight="1" spans="1:14">
      <c r="A400" s="17"/>
      <c r="B400" s="17"/>
      <c r="C400" s="30"/>
      <c r="D400" s="30"/>
      <c r="E400" s="30"/>
      <c r="F400" s="48"/>
      <c r="G400" s="48"/>
      <c r="H400" s="30" t="s">
        <v>23</v>
      </c>
      <c r="I400" s="30"/>
      <c r="J400" s="30">
        <v>1</v>
      </c>
      <c r="K400" s="30">
        <v>480</v>
      </c>
      <c r="L400" s="20"/>
      <c r="M400" s="18"/>
      <c r="N400" s="18"/>
    </row>
    <row r="401" ht="25" customHeight="1" spans="1:14">
      <c r="A401" s="17"/>
      <c r="B401" s="17"/>
      <c r="C401" s="30"/>
      <c r="D401" s="30"/>
      <c r="E401" s="30"/>
      <c r="F401" s="48"/>
      <c r="G401" s="48"/>
      <c r="H401" s="30" t="s">
        <v>36</v>
      </c>
      <c r="I401" s="30"/>
      <c r="J401" s="30">
        <v>1</v>
      </c>
      <c r="K401" s="30">
        <v>480</v>
      </c>
      <c r="L401" s="20"/>
      <c r="M401" s="18"/>
      <c r="N401" s="18"/>
    </row>
    <row r="402" ht="25" customHeight="1" spans="1:14">
      <c r="A402" s="17"/>
      <c r="B402" s="17"/>
      <c r="C402" s="30"/>
      <c r="D402" s="30"/>
      <c r="E402" s="30"/>
      <c r="F402" s="48"/>
      <c r="G402" s="48"/>
      <c r="H402" s="30" t="s">
        <v>44</v>
      </c>
      <c r="I402" s="30"/>
      <c r="J402" s="30">
        <v>2</v>
      </c>
      <c r="K402" s="30">
        <v>640</v>
      </c>
      <c r="L402" s="20"/>
      <c r="M402" s="18"/>
      <c r="N402" s="18"/>
    </row>
    <row r="403" ht="25" customHeight="1" spans="1:14">
      <c r="A403" s="17">
        <f>COUNTA($A$4:A402)</f>
        <v>253</v>
      </c>
      <c r="B403" s="17" t="s">
        <v>351</v>
      </c>
      <c r="C403" s="30" t="s">
        <v>640</v>
      </c>
      <c r="D403" s="30" t="s">
        <v>645</v>
      </c>
      <c r="E403" s="30" t="s">
        <v>648</v>
      </c>
      <c r="F403" s="48" t="s">
        <v>38</v>
      </c>
      <c r="G403" s="48">
        <v>2</v>
      </c>
      <c r="H403" s="30" t="s">
        <v>265</v>
      </c>
      <c r="I403" s="30" t="s">
        <v>645</v>
      </c>
      <c r="J403" s="30">
        <v>1.5</v>
      </c>
      <c r="K403" s="30">
        <v>500</v>
      </c>
      <c r="L403" s="20">
        <v>500</v>
      </c>
      <c r="M403" s="18" t="s">
        <v>649</v>
      </c>
      <c r="N403" s="18"/>
    </row>
    <row r="404" ht="25" customHeight="1" spans="1:14">
      <c r="A404" s="17">
        <f>COUNTA($A$4:A403)</f>
        <v>254</v>
      </c>
      <c r="B404" s="17" t="s">
        <v>351</v>
      </c>
      <c r="C404" s="30" t="s">
        <v>640</v>
      </c>
      <c r="D404" s="30" t="s">
        <v>650</v>
      </c>
      <c r="E404" s="17" t="s">
        <v>651</v>
      </c>
      <c r="F404" s="30" t="s">
        <v>27</v>
      </c>
      <c r="G404" s="17">
        <v>3</v>
      </c>
      <c r="H404" s="30" t="s">
        <v>50</v>
      </c>
      <c r="I404" s="30" t="s">
        <v>650</v>
      </c>
      <c r="J404" s="30">
        <v>32</v>
      </c>
      <c r="K404" s="30">
        <v>384</v>
      </c>
      <c r="L404" s="20">
        <v>624</v>
      </c>
      <c r="M404" s="18" t="s">
        <v>559</v>
      </c>
      <c r="N404" s="18" t="s">
        <v>652</v>
      </c>
    </row>
    <row r="405" ht="25" customHeight="1" spans="1:14">
      <c r="A405" s="17"/>
      <c r="B405" s="17"/>
      <c r="C405" s="30"/>
      <c r="D405" s="30"/>
      <c r="E405" s="17"/>
      <c r="F405" s="31"/>
      <c r="G405" s="32"/>
      <c r="H405" s="30" t="s">
        <v>23</v>
      </c>
      <c r="I405" s="30"/>
      <c r="J405" s="30">
        <v>0.5</v>
      </c>
      <c r="K405" s="30">
        <v>240</v>
      </c>
      <c r="L405" s="20"/>
      <c r="M405" s="18"/>
      <c r="N405" s="18"/>
    </row>
    <row r="406" ht="25" customHeight="1" spans="1:14">
      <c r="A406" s="17">
        <f>COUNTA($A$4:A405)</f>
        <v>255</v>
      </c>
      <c r="B406" s="17" t="s">
        <v>351</v>
      </c>
      <c r="C406" s="30" t="s">
        <v>640</v>
      </c>
      <c r="D406" s="30" t="s">
        <v>653</v>
      </c>
      <c r="E406" s="30" t="s">
        <v>654</v>
      </c>
      <c r="F406" s="48" t="s">
        <v>67</v>
      </c>
      <c r="G406" s="48">
        <v>2</v>
      </c>
      <c r="H406" s="30" t="s">
        <v>44</v>
      </c>
      <c r="I406" s="30" t="s">
        <v>653</v>
      </c>
      <c r="J406" s="30">
        <v>2</v>
      </c>
      <c r="K406" s="30">
        <v>640</v>
      </c>
      <c r="L406" s="20">
        <v>3400</v>
      </c>
      <c r="M406" s="18" t="s">
        <v>655</v>
      </c>
      <c r="N406" s="18" t="s">
        <v>656</v>
      </c>
    </row>
    <row r="407" ht="25" customHeight="1" spans="1:14">
      <c r="A407" s="17"/>
      <c r="B407" s="17"/>
      <c r="C407" s="30"/>
      <c r="D407" s="30"/>
      <c r="E407" s="30"/>
      <c r="F407" s="48"/>
      <c r="G407" s="48"/>
      <c r="H407" s="30" t="s">
        <v>29</v>
      </c>
      <c r="I407" s="30"/>
      <c r="J407" s="30">
        <v>2.5</v>
      </c>
      <c r="K407" s="30">
        <v>800</v>
      </c>
      <c r="L407" s="20"/>
      <c r="M407" s="18"/>
      <c r="N407" s="18"/>
    </row>
    <row r="408" ht="25" customHeight="1" spans="1:14">
      <c r="A408" s="17"/>
      <c r="B408" s="17"/>
      <c r="C408" s="30"/>
      <c r="D408" s="30"/>
      <c r="E408" s="30"/>
      <c r="F408" s="48"/>
      <c r="G408" s="48"/>
      <c r="H408" s="30" t="s">
        <v>23</v>
      </c>
      <c r="I408" s="30"/>
      <c r="J408" s="30">
        <v>1.8</v>
      </c>
      <c r="K408" s="30">
        <v>864</v>
      </c>
      <c r="L408" s="20"/>
      <c r="M408" s="18"/>
      <c r="N408" s="18"/>
    </row>
    <row r="409" ht="25" customHeight="1" spans="1:14">
      <c r="A409" s="17"/>
      <c r="B409" s="17"/>
      <c r="C409" s="30"/>
      <c r="D409" s="30"/>
      <c r="E409" s="30"/>
      <c r="F409" s="48"/>
      <c r="G409" s="48"/>
      <c r="H409" s="30" t="s">
        <v>50</v>
      </c>
      <c r="I409" s="30"/>
      <c r="J409" s="30">
        <v>50</v>
      </c>
      <c r="K409" s="30">
        <v>600</v>
      </c>
      <c r="L409" s="20"/>
      <c r="M409" s="18"/>
      <c r="N409" s="18"/>
    </row>
    <row r="410" ht="25" customHeight="1" spans="1:14">
      <c r="A410" s="17"/>
      <c r="B410" s="17"/>
      <c r="C410" s="30"/>
      <c r="D410" s="30"/>
      <c r="E410" s="30"/>
      <c r="F410" s="48"/>
      <c r="G410" s="48"/>
      <c r="H410" s="30" t="s">
        <v>657</v>
      </c>
      <c r="I410" s="30"/>
      <c r="J410" s="30">
        <v>1.2</v>
      </c>
      <c r="K410" s="30">
        <v>768</v>
      </c>
      <c r="L410" s="20"/>
      <c r="M410" s="18"/>
      <c r="N410" s="18"/>
    </row>
    <row r="411" ht="25" customHeight="1" spans="1:14">
      <c r="A411" s="17">
        <f>COUNTA($A$4:A410)</f>
        <v>256</v>
      </c>
      <c r="B411" s="17" t="s">
        <v>351</v>
      </c>
      <c r="C411" s="30" t="s">
        <v>640</v>
      </c>
      <c r="D411" s="30" t="s">
        <v>658</v>
      </c>
      <c r="E411" s="30" t="s">
        <v>659</v>
      </c>
      <c r="F411" s="30" t="s">
        <v>95</v>
      </c>
      <c r="G411" s="17">
        <v>4</v>
      </c>
      <c r="H411" s="30" t="s">
        <v>56</v>
      </c>
      <c r="I411" s="30" t="s">
        <v>658</v>
      </c>
      <c r="J411" s="30">
        <v>1.1</v>
      </c>
      <c r="K411" s="30">
        <v>440</v>
      </c>
      <c r="L411" s="20">
        <v>440</v>
      </c>
      <c r="M411" s="18" t="s">
        <v>660</v>
      </c>
      <c r="N411" s="18"/>
    </row>
    <row r="412" ht="25" customHeight="1" spans="1:14">
      <c r="A412" s="17">
        <f>COUNTA($A$4:A411)</f>
        <v>257</v>
      </c>
      <c r="B412" s="17" t="s">
        <v>351</v>
      </c>
      <c r="C412" s="30" t="s">
        <v>640</v>
      </c>
      <c r="D412" s="30" t="s">
        <v>658</v>
      </c>
      <c r="E412" s="30" t="s">
        <v>661</v>
      </c>
      <c r="F412" s="30" t="s">
        <v>34</v>
      </c>
      <c r="G412" s="30">
        <v>2</v>
      </c>
      <c r="H412" s="30" t="s">
        <v>28</v>
      </c>
      <c r="I412" s="30" t="s">
        <v>662</v>
      </c>
      <c r="J412" s="30">
        <v>1.5</v>
      </c>
      <c r="K412" s="17">
        <v>960</v>
      </c>
      <c r="L412" s="20">
        <v>960</v>
      </c>
      <c r="M412" s="18" t="s">
        <v>663</v>
      </c>
      <c r="N412" s="18"/>
    </row>
    <row r="413" ht="25" customHeight="1" spans="1:14">
      <c r="A413" s="17">
        <f>COUNTA($A$4:A412)</f>
        <v>258</v>
      </c>
      <c r="B413" s="17" t="s">
        <v>351</v>
      </c>
      <c r="C413" s="30" t="s">
        <v>640</v>
      </c>
      <c r="D413" s="30" t="s">
        <v>664</v>
      </c>
      <c r="E413" s="30" t="s">
        <v>665</v>
      </c>
      <c r="F413" s="30" t="s">
        <v>22</v>
      </c>
      <c r="G413" s="30">
        <v>6</v>
      </c>
      <c r="H413" s="52" t="s">
        <v>23</v>
      </c>
      <c r="I413" s="52" t="s">
        <v>664</v>
      </c>
      <c r="J413" s="52">
        <v>3.5</v>
      </c>
      <c r="K413" s="17">
        <v>1260</v>
      </c>
      <c r="L413" s="20">
        <v>1692</v>
      </c>
      <c r="M413" s="18" t="s">
        <v>666</v>
      </c>
      <c r="N413" s="18" t="s">
        <v>667</v>
      </c>
    </row>
    <row r="414" ht="25" customHeight="1" spans="1:14">
      <c r="A414" s="17"/>
      <c r="B414" s="17"/>
      <c r="C414" s="30"/>
      <c r="D414" s="30"/>
      <c r="E414" s="30"/>
      <c r="F414" s="30"/>
      <c r="G414" s="30"/>
      <c r="H414" s="30" t="s">
        <v>44</v>
      </c>
      <c r="I414" s="52"/>
      <c r="J414" s="52">
        <v>1.8</v>
      </c>
      <c r="K414" s="17">
        <v>432</v>
      </c>
      <c r="L414" s="20"/>
      <c r="M414" s="18"/>
      <c r="N414" s="18"/>
    </row>
    <row r="415" ht="29" customHeight="1" spans="1:14">
      <c r="A415" s="17">
        <f>COUNTA($A$4:A414)</f>
        <v>259</v>
      </c>
      <c r="B415" s="17" t="s">
        <v>351</v>
      </c>
      <c r="C415" s="30" t="s">
        <v>640</v>
      </c>
      <c r="D415" s="30" t="s">
        <v>668</v>
      </c>
      <c r="E415" s="30" t="s">
        <v>669</v>
      </c>
      <c r="F415" s="30" t="s">
        <v>34</v>
      </c>
      <c r="G415" s="30">
        <v>3</v>
      </c>
      <c r="H415" s="30" t="s">
        <v>36</v>
      </c>
      <c r="I415" s="30" t="s">
        <v>668</v>
      </c>
      <c r="J415" s="30">
        <v>1.1</v>
      </c>
      <c r="K415" s="30">
        <v>528</v>
      </c>
      <c r="L415" s="20">
        <v>528</v>
      </c>
      <c r="M415" s="18" t="s">
        <v>670</v>
      </c>
      <c r="N415" s="18"/>
    </row>
    <row r="416" ht="25" customHeight="1" spans="1:14">
      <c r="A416" s="17">
        <f>COUNTA($A$4:A415)</f>
        <v>260</v>
      </c>
      <c r="B416" s="17" t="s">
        <v>351</v>
      </c>
      <c r="C416" s="30" t="s">
        <v>640</v>
      </c>
      <c r="D416" s="30" t="s">
        <v>641</v>
      </c>
      <c r="E416" s="30" t="s">
        <v>671</v>
      </c>
      <c r="F416" s="30" t="s">
        <v>22</v>
      </c>
      <c r="G416" s="30">
        <v>4</v>
      </c>
      <c r="H416" s="30" t="s">
        <v>44</v>
      </c>
      <c r="I416" s="30" t="s">
        <v>672</v>
      </c>
      <c r="J416" s="30">
        <v>2.1</v>
      </c>
      <c r="K416" s="17">
        <v>504</v>
      </c>
      <c r="L416" s="20">
        <v>774</v>
      </c>
      <c r="M416" s="18" t="s">
        <v>673</v>
      </c>
      <c r="N416" s="18"/>
    </row>
    <row r="417" ht="25" customHeight="1" spans="1:14">
      <c r="A417" s="17"/>
      <c r="B417" s="17"/>
      <c r="C417" s="30"/>
      <c r="D417" s="30"/>
      <c r="E417" s="30"/>
      <c r="F417" s="30"/>
      <c r="G417" s="30"/>
      <c r="H417" s="30" t="s">
        <v>50</v>
      </c>
      <c r="I417" s="30"/>
      <c r="J417" s="17">
        <v>30</v>
      </c>
      <c r="K417" s="17">
        <v>270</v>
      </c>
      <c r="L417" s="20"/>
      <c r="M417" s="18"/>
      <c r="N417" s="18"/>
    </row>
    <row r="418" ht="25" customHeight="1" spans="1:14">
      <c r="A418" s="17">
        <f>COUNTA($A$4:A417)</f>
        <v>261</v>
      </c>
      <c r="B418" s="17" t="s">
        <v>351</v>
      </c>
      <c r="C418" s="30" t="s">
        <v>640</v>
      </c>
      <c r="D418" s="30" t="s">
        <v>674</v>
      </c>
      <c r="E418" s="17" t="s">
        <v>675</v>
      </c>
      <c r="F418" s="48" t="s">
        <v>34</v>
      </c>
      <c r="G418" s="48">
        <v>2</v>
      </c>
      <c r="H418" s="52" t="s">
        <v>23</v>
      </c>
      <c r="I418" s="30" t="s">
        <v>674</v>
      </c>
      <c r="J418" s="45">
        <v>2.2</v>
      </c>
      <c r="K418" s="30">
        <v>1056</v>
      </c>
      <c r="L418" s="20">
        <v>1056</v>
      </c>
      <c r="M418" s="18" t="s">
        <v>183</v>
      </c>
      <c r="N418" s="18"/>
    </row>
    <row r="419" ht="25" customHeight="1" spans="1:14">
      <c r="A419" s="17">
        <f>COUNTA($A$4:A418)</f>
        <v>262</v>
      </c>
      <c r="B419" s="17" t="s">
        <v>351</v>
      </c>
      <c r="C419" s="30" t="s">
        <v>640</v>
      </c>
      <c r="D419" s="30" t="s">
        <v>676</v>
      </c>
      <c r="E419" s="17" t="s">
        <v>677</v>
      </c>
      <c r="F419" s="48" t="s">
        <v>27</v>
      </c>
      <c r="G419" s="48">
        <v>4</v>
      </c>
      <c r="H419" s="30" t="s">
        <v>29</v>
      </c>
      <c r="I419" s="30" t="s">
        <v>676</v>
      </c>
      <c r="J419" s="30">
        <v>1.2</v>
      </c>
      <c r="K419" s="30">
        <v>384</v>
      </c>
      <c r="L419" s="20">
        <v>384</v>
      </c>
      <c r="M419" s="18" t="s">
        <v>678</v>
      </c>
      <c r="N419" s="18"/>
    </row>
    <row r="420" ht="25" customHeight="1" spans="1:14">
      <c r="A420" s="17">
        <f>COUNTA($A$4:A419)</f>
        <v>263</v>
      </c>
      <c r="B420" s="17" t="s">
        <v>351</v>
      </c>
      <c r="C420" s="51" t="s">
        <v>640</v>
      </c>
      <c r="D420" s="51" t="s">
        <v>679</v>
      </c>
      <c r="E420" s="51" t="s">
        <v>680</v>
      </c>
      <c r="F420" s="51" t="s">
        <v>38</v>
      </c>
      <c r="G420" s="30">
        <v>2</v>
      </c>
      <c r="H420" s="30" t="s">
        <v>44</v>
      </c>
      <c r="I420" s="51" t="s">
        <v>679</v>
      </c>
      <c r="J420" s="45">
        <v>5</v>
      </c>
      <c r="K420" s="30">
        <v>1200</v>
      </c>
      <c r="L420" s="53">
        <v>1560</v>
      </c>
      <c r="M420" s="18" t="s">
        <v>681</v>
      </c>
      <c r="N420" s="18"/>
    </row>
    <row r="421" ht="25" customHeight="1" spans="1:14">
      <c r="A421" s="17"/>
      <c r="B421" s="17"/>
      <c r="C421" s="51"/>
      <c r="D421" s="51"/>
      <c r="E421" s="51"/>
      <c r="F421" s="51"/>
      <c r="G421" s="30"/>
      <c r="H421" s="30" t="s">
        <v>29</v>
      </c>
      <c r="I421" s="51"/>
      <c r="J421" s="45">
        <v>1.5</v>
      </c>
      <c r="K421" s="19">
        <v>360</v>
      </c>
      <c r="L421" s="53"/>
      <c r="M421" s="18"/>
      <c r="N421" s="18"/>
    </row>
    <row r="422" ht="25" customHeight="1" spans="1:14">
      <c r="A422" s="17">
        <f>COUNTA($A$4:A421)</f>
        <v>264</v>
      </c>
      <c r="B422" s="17" t="s">
        <v>351</v>
      </c>
      <c r="C422" s="30" t="s">
        <v>640</v>
      </c>
      <c r="D422" s="30" t="s">
        <v>676</v>
      </c>
      <c r="E422" s="30" t="s">
        <v>682</v>
      </c>
      <c r="F422" s="48" t="s">
        <v>34</v>
      </c>
      <c r="G422" s="48">
        <v>4</v>
      </c>
      <c r="H422" s="30" t="s">
        <v>28</v>
      </c>
      <c r="I422" s="30" t="s">
        <v>676</v>
      </c>
      <c r="J422" s="30">
        <v>1</v>
      </c>
      <c r="K422" s="30">
        <v>640</v>
      </c>
      <c r="L422" s="20">
        <v>1920</v>
      </c>
      <c r="M422" s="18" t="s">
        <v>683</v>
      </c>
      <c r="N422" s="18"/>
    </row>
    <row r="423" ht="25" customHeight="1" spans="1:14">
      <c r="A423" s="17"/>
      <c r="B423" s="17"/>
      <c r="C423" s="30"/>
      <c r="D423" s="30"/>
      <c r="E423" s="30"/>
      <c r="F423" s="48"/>
      <c r="G423" s="48"/>
      <c r="H423" s="30" t="s">
        <v>44</v>
      </c>
      <c r="I423" s="30"/>
      <c r="J423" s="30">
        <v>1</v>
      </c>
      <c r="K423" s="30">
        <v>320</v>
      </c>
      <c r="L423" s="20"/>
      <c r="M423" s="18"/>
      <c r="N423" s="18"/>
    </row>
    <row r="424" ht="25" customHeight="1" spans="1:14">
      <c r="A424" s="17"/>
      <c r="B424" s="17"/>
      <c r="C424" s="30"/>
      <c r="D424" s="30"/>
      <c r="E424" s="30"/>
      <c r="F424" s="48"/>
      <c r="G424" s="48"/>
      <c r="H424" s="30" t="s">
        <v>29</v>
      </c>
      <c r="I424" s="30"/>
      <c r="J424" s="30">
        <v>3</v>
      </c>
      <c r="K424" s="30">
        <v>960</v>
      </c>
      <c r="L424" s="20"/>
      <c r="M424" s="18"/>
      <c r="N424" s="18"/>
    </row>
    <row r="425" ht="25" customHeight="1" spans="1:14">
      <c r="A425" s="17">
        <f>COUNTA($A$4:A424)</f>
        <v>265</v>
      </c>
      <c r="B425" s="17" t="s">
        <v>351</v>
      </c>
      <c r="C425" s="30" t="s">
        <v>640</v>
      </c>
      <c r="D425" s="30" t="s">
        <v>676</v>
      </c>
      <c r="E425" s="17" t="s">
        <v>684</v>
      </c>
      <c r="F425" s="30" t="s">
        <v>22</v>
      </c>
      <c r="G425" s="17">
        <v>3</v>
      </c>
      <c r="H425" s="52" t="s">
        <v>23</v>
      </c>
      <c r="I425" s="30" t="s">
        <v>676</v>
      </c>
      <c r="J425" s="30">
        <v>1.2</v>
      </c>
      <c r="K425" s="30">
        <v>432</v>
      </c>
      <c r="L425" s="20">
        <v>852</v>
      </c>
      <c r="M425" s="18" t="s">
        <v>685</v>
      </c>
      <c r="N425" s="18"/>
    </row>
    <row r="426" ht="25" customHeight="1" spans="1:14">
      <c r="A426" s="17"/>
      <c r="B426" s="17"/>
      <c r="C426" s="30"/>
      <c r="D426" s="30"/>
      <c r="E426" s="17"/>
      <c r="F426" s="30"/>
      <c r="G426" s="17"/>
      <c r="H426" s="30" t="s">
        <v>29</v>
      </c>
      <c r="I426" s="30"/>
      <c r="J426" s="30">
        <v>1</v>
      </c>
      <c r="K426" s="30">
        <v>240</v>
      </c>
      <c r="L426" s="20"/>
      <c r="M426" s="18"/>
      <c r="N426" s="18"/>
    </row>
    <row r="427" ht="25" customHeight="1" spans="1:14">
      <c r="A427" s="17"/>
      <c r="B427" s="17"/>
      <c r="C427" s="30"/>
      <c r="D427" s="30"/>
      <c r="E427" s="17"/>
      <c r="F427" s="30"/>
      <c r="G427" s="17"/>
      <c r="H427" s="30" t="s">
        <v>50</v>
      </c>
      <c r="I427" s="30"/>
      <c r="J427" s="30">
        <v>20</v>
      </c>
      <c r="K427" s="17">
        <v>180</v>
      </c>
      <c r="L427" s="20"/>
      <c r="M427" s="18"/>
      <c r="N427" s="18"/>
    </row>
    <row r="428" ht="25" customHeight="1" spans="1:14">
      <c r="A428" s="17">
        <f>COUNTA($A$4:A427)</f>
        <v>266</v>
      </c>
      <c r="B428" s="17" t="s">
        <v>351</v>
      </c>
      <c r="C428" s="30" t="s">
        <v>640</v>
      </c>
      <c r="D428" s="51" t="s">
        <v>679</v>
      </c>
      <c r="E428" s="51" t="s">
        <v>686</v>
      </c>
      <c r="F428" s="51" t="s">
        <v>67</v>
      </c>
      <c r="G428" s="51">
        <v>1</v>
      </c>
      <c r="H428" s="30" t="s">
        <v>28</v>
      </c>
      <c r="I428" s="51" t="s">
        <v>679</v>
      </c>
      <c r="J428" s="17">
        <v>1</v>
      </c>
      <c r="K428" s="17">
        <v>640</v>
      </c>
      <c r="L428" s="20">
        <v>640</v>
      </c>
      <c r="M428" s="18" t="s">
        <v>673</v>
      </c>
      <c r="N428" s="18"/>
    </row>
    <row r="429" ht="25" customHeight="1" spans="1:14">
      <c r="A429" s="17">
        <f>COUNTA($A$4:A428)</f>
        <v>267</v>
      </c>
      <c r="B429" s="17" t="s">
        <v>351</v>
      </c>
      <c r="C429" s="30" t="s">
        <v>640</v>
      </c>
      <c r="D429" s="30" t="s">
        <v>645</v>
      </c>
      <c r="E429" s="17" t="s">
        <v>687</v>
      </c>
      <c r="F429" s="48" t="s">
        <v>22</v>
      </c>
      <c r="G429" s="48">
        <v>3</v>
      </c>
      <c r="H429" s="30" t="s">
        <v>688</v>
      </c>
      <c r="I429" s="30" t="s">
        <v>645</v>
      </c>
      <c r="J429" s="17">
        <v>18</v>
      </c>
      <c r="K429" s="17">
        <v>2700</v>
      </c>
      <c r="L429" s="20">
        <v>3060</v>
      </c>
      <c r="M429" s="18" t="s">
        <v>689</v>
      </c>
      <c r="N429" s="18"/>
    </row>
    <row r="430" ht="25" customHeight="1" spans="1:14">
      <c r="A430" s="17"/>
      <c r="B430" s="17"/>
      <c r="C430" s="30"/>
      <c r="D430" s="30"/>
      <c r="E430" s="17"/>
      <c r="F430" s="48"/>
      <c r="G430" s="48"/>
      <c r="H430" s="30" t="s">
        <v>36</v>
      </c>
      <c r="I430" s="30"/>
      <c r="J430" s="30">
        <v>1</v>
      </c>
      <c r="K430" s="30">
        <v>360</v>
      </c>
      <c r="L430" s="20"/>
      <c r="M430" s="18"/>
      <c r="N430" s="18"/>
    </row>
    <row r="431" ht="25" customHeight="1" spans="1:14">
      <c r="A431" s="17">
        <f>COUNTA($A$4:A430)</f>
        <v>268</v>
      </c>
      <c r="B431" s="17" t="s">
        <v>351</v>
      </c>
      <c r="C431" s="51" t="s">
        <v>690</v>
      </c>
      <c r="D431" s="31" t="s">
        <v>691</v>
      </c>
      <c r="E431" s="31" t="s">
        <v>692</v>
      </c>
      <c r="F431" s="31" t="s">
        <v>64</v>
      </c>
      <c r="G431" s="31">
        <v>3</v>
      </c>
      <c r="H431" s="31" t="s">
        <v>29</v>
      </c>
      <c r="I431" s="31" t="s">
        <v>691</v>
      </c>
      <c r="J431" s="31">
        <v>1.7</v>
      </c>
      <c r="K431" s="32">
        <v>544</v>
      </c>
      <c r="L431" s="20">
        <v>544</v>
      </c>
      <c r="M431" s="18"/>
      <c r="N431" s="18"/>
    </row>
    <row r="432" ht="25" customHeight="1" spans="1:14">
      <c r="A432" s="17">
        <f>COUNTA($A$4:A431)</f>
        <v>269</v>
      </c>
      <c r="B432" s="17" t="s">
        <v>351</v>
      </c>
      <c r="C432" s="31" t="s">
        <v>690</v>
      </c>
      <c r="D432" s="31" t="s">
        <v>693</v>
      </c>
      <c r="E432" s="31" t="s">
        <v>694</v>
      </c>
      <c r="F432" s="31" t="s">
        <v>34</v>
      </c>
      <c r="G432" s="31">
        <v>2</v>
      </c>
      <c r="H432" s="31" t="s">
        <v>44</v>
      </c>
      <c r="I432" s="31" t="s">
        <v>693</v>
      </c>
      <c r="J432" s="51">
        <v>1.5</v>
      </c>
      <c r="K432" s="32">
        <v>480</v>
      </c>
      <c r="L432" s="20">
        <v>729.6</v>
      </c>
      <c r="M432" s="18"/>
      <c r="N432" s="18"/>
    </row>
    <row r="433" ht="25" customHeight="1" spans="1:14">
      <c r="A433" s="17"/>
      <c r="B433" s="17"/>
      <c r="C433" s="31"/>
      <c r="D433" s="31"/>
      <c r="E433" s="31"/>
      <c r="F433" s="31"/>
      <c r="G433" s="31"/>
      <c r="H433" s="31" t="s">
        <v>29</v>
      </c>
      <c r="I433" s="31" t="s">
        <v>693</v>
      </c>
      <c r="J433" s="51">
        <v>0.78</v>
      </c>
      <c r="K433" s="32">
        <v>249.6</v>
      </c>
      <c r="L433" s="20"/>
      <c r="M433" s="18"/>
      <c r="N433" s="18"/>
    </row>
    <row r="434" ht="25" customHeight="1" spans="1:14">
      <c r="A434" s="17">
        <f>COUNTA($A$4:A433)</f>
        <v>270</v>
      </c>
      <c r="B434" s="17" t="s">
        <v>351</v>
      </c>
      <c r="C434" s="31" t="s">
        <v>690</v>
      </c>
      <c r="D434" s="31" t="s">
        <v>691</v>
      </c>
      <c r="E434" s="31" t="s">
        <v>695</v>
      </c>
      <c r="F434" s="31" t="s">
        <v>173</v>
      </c>
      <c r="G434" s="31">
        <v>1</v>
      </c>
      <c r="H434" s="31" t="s">
        <v>265</v>
      </c>
      <c r="I434" s="31" t="s">
        <v>691</v>
      </c>
      <c r="J434" s="51">
        <v>1</v>
      </c>
      <c r="K434" s="32">
        <v>480</v>
      </c>
      <c r="L434" s="20">
        <v>480</v>
      </c>
      <c r="M434" s="18"/>
      <c r="N434" s="18"/>
    </row>
    <row r="435" ht="25" customHeight="1" spans="1:14">
      <c r="A435" s="17">
        <f>COUNTA($A$4:A434)</f>
        <v>271</v>
      </c>
      <c r="B435" s="17" t="s">
        <v>351</v>
      </c>
      <c r="C435" s="31" t="s">
        <v>690</v>
      </c>
      <c r="D435" s="31" t="s">
        <v>691</v>
      </c>
      <c r="E435" s="31" t="s">
        <v>696</v>
      </c>
      <c r="F435" s="31" t="s">
        <v>424</v>
      </c>
      <c r="G435" s="31">
        <v>2</v>
      </c>
      <c r="H435" s="31" t="s">
        <v>44</v>
      </c>
      <c r="I435" s="31" t="s">
        <v>691</v>
      </c>
      <c r="J435" s="51">
        <v>3</v>
      </c>
      <c r="K435" s="20">
        <v>720</v>
      </c>
      <c r="L435" s="20">
        <v>720</v>
      </c>
      <c r="M435" s="18"/>
      <c r="N435" s="18"/>
    </row>
    <row r="436" ht="25" customHeight="1" spans="1:14">
      <c r="A436" s="17">
        <f>COUNTA($A$4:A435)</f>
        <v>272</v>
      </c>
      <c r="B436" s="17" t="s">
        <v>351</v>
      </c>
      <c r="C436" s="31" t="s">
        <v>690</v>
      </c>
      <c r="D436" s="31" t="s">
        <v>691</v>
      </c>
      <c r="E436" s="31" t="s">
        <v>697</v>
      </c>
      <c r="F436" s="31" t="s">
        <v>173</v>
      </c>
      <c r="G436" s="31">
        <v>3</v>
      </c>
      <c r="H436" s="31" t="s">
        <v>29</v>
      </c>
      <c r="I436" s="31" t="s">
        <v>691</v>
      </c>
      <c r="J436" s="51">
        <v>0.75</v>
      </c>
      <c r="K436" s="20">
        <v>180</v>
      </c>
      <c r="L436" s="20">
        <v>180</v>
      </c>
      <c r="M436" s="18"/>
      <c r="N436" s="18"/>
    </row>
    <row r="437" ht="25" customHeight="1" spans="1:14">
      <c r="A437" s="17">
        <f>COUNTA($A$4:A436)</f>
        <v>273</v>
      </c>
      <c r="B437" s="17" t="s">
        <v>351</v>
      </c>
      <c r="C437" s="31" t="s">
        <v>690</v>
      </c>
      <c r="D437" s="31" t="s">
        <v>691</v>
      </c>
      <c r="E437" s="31" t="s">
        <v>698</v>
      </c>
      <c r="F437" s="31" t="s">
        <v>27</v>
      </c>
      <c r="G437" s="31">
        <v>1</v>
      </c>
      <c r="H437" s="31" t="s">
        <v>29</v>
      </c>
      <c r="I437" s="31" t="s">
        <v>691</v>
      </c>
      <c r="J437" s="51">
        <v>1.5</v>
      </c>
      <c r="K437" s="20">
        <v>480</v>
      </c>
      <c r="L437" s="20">
        <v>480</v>
      </c>
      <c r="M437" s="18"/>
      <c r="N437" s="18"/>
    </row>
    <row r="438" ht="25" customHeight="1" spans="1:14">
      <c r="A438" s="17">
        <f>COUNTA($A$4:A437)</f>
        <v>274</v>
      </c>
      <c r="B438" s="17" t="s">
        <v>351</v>
      </c>
      <c r="C438" s="31" t="s">
        <v>690</v>
      </c>
      <c r="D438" s="31" t="s">
        <v>699</v>
      </c>
      <c r="E438" s="31" t="s">
        <v>700</v>
      </c>
      <c r="F438" s="31" t="s">
        <v>27</v>
      </c>
      <c r="G438" s="31">
        <v>1</v>
      </c>
      <c r="H438" s="31" t="s">
        <v>701</v>
      </c>
      <c r="I438" s="31" t="s">
        <v>699</v>
      </c>
      <c r="J438" s="51">
        <v>1.51</v>
      </c>
      <c r="K438" s="20">
        <v>483.2</v>
      </c>
      <c r="L438" s="20">
        <v>483.2</v>
      </c>
      <c r="M438" s="18"/>
      <c r="N438" s="18"/>
    </row>
    <row r="439" ht="25" customHeight="1" spans="1:14">
      <c r="A439" s="17">
        <f>COUNTA($A$4:A438)</f>
        <v>275</v>
      </c>
      <c r="B439" s="17" t="s">
        <v>351</v>
      </c>
      <c r="C439" s="31" t="s">
        <v>690</v>
      </c>
      <c r="D439" s="31" t="s">
        <v>691</v>
      </c>
      <c r="E439" s="31" t="s">
        <v>702</v>
      </c>
      <c r="F439" s="31" t="s">
        <v>27</v>
      </c>
      <c r="G439" s="31">
        <v>3</v>
      </c>
      <c r="H439" s="31" t="s">
        <v>29</v>
      </c>
      <c r="I439" s="31" t="s">
        <v>691</v>
      </c>
      <c r="J439" s="51">
        <v>3</v>
      </c>
      <c r="K439" s="20">
        <v>960</v>
      </c>
      <c r="L439" s="20">
        <v>2240</v>
      </c>
      <c r="M439" s="18"/>
      <c r="N439" s="18"/>
    </row>
    <row r="440" ht="25" customHeight="1" spans="1:14">
      <c r="A440" s="17"/>
      <c r="B440" s="17"/>
      <c r="C440" s="31"/>
      <c r="D440" s="31"/>
      <c r="E440" s="31"/>
      <c r="F440" s="31"/>
      <c r="G440" s="31"/>
      <c r="H440" s="31" t="s">
        <v>28</v>
      </c>
      <c r="I440" s="31" t="s">
        <v>691</v>
      </c>
      <c r="J440" s="31">
        <v>2</v>
      </c>
      <c r="K440" s="20">
        <v>1280</v>
      </c>
      <c r="L440" s="20"/>
      <c r="M440" s="18"/>
      <c r="N440" s="18"/>
    </row>
    <row r="441" ht="25" customHeight="1" spans="1:14">
      <c r="A441" s="17">
        <f>COUNTA($A$4:A440)</f>
        <v>276</v>
      </c>
      <c r="B441" s="17" t="s">
        <v>351</v>
      </c>
      <c r="C441" s="31" t="s">
        <v>690</v>
      </c>
      <c r="D441" s="31" t="s">
        <v>693</v>
      </c>
      <c r="E441" s="31" t="s">
        <v>703</v>
      </c>
      <c r="F441" s="31" t="s">
        <v>27</v>
      </c>
      <c r="G441" s="31">
        <v>3</v>
      </c>
      <c r="H441" s="31" t="s">
        <v>44</v>
      </c>
      <c r="I441" s="31" t="s">
        <v>693</v>
      </c>
      <c r="J441" s="51">
        <v>1.1</v>
      </c>
      <c r="K441" s="20">
        <v>352</v>
      </c>
      <c r="L441" s="20">
        <v>880</v>
      </c>
      <c r="M441" s="18"/>
      <c r="N441" s="18"/>
    </row>
    <row r="442" ht="25" customHeight="1" spans="1:14">
      <c r="A442" s="17"/>
      <c r="B442" s="17"/>
      <c r="C442" s="31"/>
      <c r="D442" s="31"/>
      <c r="E442" s="31"/>
      <c r="F442" s="31"/>
      <c r="G442" s="31"/>
      <c r="H442" s="31" t="s">
        <v>23</v>
      </c>
      <c r="I442" s="31" t="s">
        <v>693</v>
      </c>
      <c r="J442" s="51">
        <v>1.1</v>
      </c>
      <c r="K442" s="20">
        <v>528</v>
      </c>
      <c r="L442" s="20"/>
      <c r="M442" s="18"/>
      <c r="N442" s="18"/>
    </row>
    <row r="443" ht="25" customHeight="1" spans="1:14">
      <c r="A443" s="17">
        <f>COUNTA($A$4:A442)</f>
        <v>277</v>
      </c>
      <c r="B443" s="17" t="s">
        <v>351</v>
      </c>
      <c r="C443" s="31" t="s">
        <v>690</v>
      </c>
      <c r="D443" s="31" t="s">
        <v>704</v>
      </c>
      <c r="E443" s="31" t="s">
        <v>705</v>
      </c>
      <c r="F443" s="31" t="s">
        <v>173</v>
      </c>
      <c r="G443" s="31">
        <v>5</v>
      </c>
      <c r="H443" s="31" t="s">
        <v>44</v>
      </c>
      <c r="I443" s="31" t="s">
        <v>704</v>
      </c>
      <c r="J443" s="51">
        <v>5</v>
      </c>
      <c r="K443" s="20">
        <v>1200</v>
      </c>
      <c r="L443" s="20">
        <v>1200</v>
      </c>
      <c r="M443" s="18"/>
      <c r="N443" s="18"/>
    </row>
    <row r="444" ht="25" customHeight="1" spans="1:14">
      <c r="A444" s="17">
        <f>COUNTA($A$4:A443)</f>
        <v>278</v>
      </c>
      <c r="B444" s="17" t="s">
        <v>351</v>
      </c>
      <c r="C444" s="31" t="s">
        <v>690</v>
      </c>
      <c r="D444" s="31" t="s">
        <v>704</v>
      </c>
      <c r="E444" s="31" t="s">
        <v>706</v>
      </c>
      <c r="F444" s="31" t="s">
        <v>64</v>
      </c>
      <c r="G444" s="31">
        <v>2</v>
      </c>
      <c r="H444" s="31" t="s">
        <v>44</v>
      </c>
      <c r="I444" s="31" t="s">
        <v>704</v>
      </c>
      <c r="J444" s="51">
        <v>3</v>
      </c>
      <c r="K444" s="20">
        <v>960</v>
      </c>
      <c r="L444" s="20">
        <v>2400</v>
      </c>
      <c r="M444" s="18"/>
      <c r="N444" s="18"/>
    </row>
    <row r="445" ht="25" customHeight="1" spans="1:14">
      <c r="A445" s="17"/>
      <c r="B445" s="17"/>
      <c r="C445" s="31"/>
      <c r="D445" s="31"/>
      <c r="E445" s="31"/>
      <c r="F445" s="31"/>
      <c r="G445" s="31"/>
      <c r="H445" s="30" t="s">
        <v>23</v>
      </c>
      <c r="I445" s="31" t="s">
        <v>707</v>
      </c>
      <c r="J445" s="32">
        <v>3</v>
      </c>
      <c r="K445" s="20">
        <v>1440</v>
      </c>
      <c r="L445" s="20"/>
      <c r="M445" s="18"/>
      <c r="N445" s="18"/>
    </row>
    <row r="446" ht="25" customHeight="1" spans="1:14">
      <c r="A446" s="17">
        <f>COUNTA($A$4:A445)</f>
        <v>279</v>
      </c>
      <c r="B446" s="17" t="s">
        <v>351</v>
      </c>
      <c r="C446" s="31" t="s">
        <v>690</v>
      </c>
      <c r="D446" s="31" t="s">
        <v>699</v>
      </c>
      <c r="E446" s="31" t="s">
        <v>708</v>
      </c>
      <c r="F446" s="31" t="s">
        <v>64</v>
      </c>
      <c r="G446" s="31">
        <v>3</v>
      </c>
      <c r="H446" s="31" t="s">
        <v>29</v>
      </c>
      <c r="I446" s="31" t="s">
        <v>699</v>
      </c>
      <c r="J446" s="31">
        <v>2</v>
      </c>
      <c r="K446" s="20">
        <v>640</v>
      </c>
      <c r="L446" s="20">
        <v>2120</v>
      </c>
      <c r="M446" s="18"/>
      <c r="N446" s="18"/>
    </row>
    <row r="447" ht="25" customHeight="1" spans="1:14">
      <c r="A447" s="17"/>
      <c r="B447" s="17"/>
      <c r="C447" s="31"/>
      <c r="D447" s="31"/>
      <c r="E447" s="31"/>
      <c r="F447" s="31"/>
      <c r="G447" s="31"/>
      <c r="H447" s="31" t="s">
        <v>50</v>
      </c>
      <c r="I447" s="31"/>
      <c r="J447" s="31">
        <v>30</v>
      </c>
      <c r="K447" s="20">
        <v>360</v>
      </c>
      <c r="L447" s="20"/>
      <c r="M447" s="18"/>
      <c r="N447" s="18"/>
    </row>
    <row r="448" ht="25" customHeight="1" spans="1:14">
      <c r="A448" s="17"/>
      <c r="B448" s="17"/>
      <c r="C448" s="31"/>
      <c r="D448" s="31"/>
      <c r="E448" s="31"/>
      <c r="F448" s="31"/>
      <c r="G448" s="31"/>
      <c r="H448" s="31" t="s">
        <v>44</v>
      </c>
      <c r="I448" s="31"/>
      <c r="J448" s="31">
        <v>3.5</v>
      </c>
      <c r="K448" s="20">
        <v>1120</v>
      </c>
      <c r="L448" s="20"/>
      <c r="M448" s="18"/>
      <c r="N448" s="18"/>
    </row>
    <row r="449" ht="25" customHeight="1" spans="1:14">
      <c r="A449" s="17">
        <f>COUNTA($A$4:A448)</f>
        <v>280</v>
      </c>
      <c r="B449" s="17" t="s">
        <v>351</v>
      </c>
      <c r="C449" s="31" t="s">
        <v>690</v>
      </c>
      <c r="D449" s="31" t="s">
        <v>699</v>
      </c>
      <c r="E449" s="31" t="s">
        <v>709</v>
      </c>
      <c r="F449" s="31" t="s">
        <v>27</v>
      </c>
      <c r="G449" s="31">
        <v>2</v>
      </c>
      <c r="H449" s="31" t="s">
        <v>29</v>
      </c>
      <c r="I449" s="31" t="s">
        <v>699</v>
      </c>
      <c r="J449" s="31">
        <v>3.56</v>
      </c>
      <c r="K449" s="20">
        <v>1139.2</v>
      </c>
      <c r="L449" s="20">
        <v>1139.2</v>
      </c>
      <c r="M449" s="18"/>
      <c r="N449" s="18"/>
    </row>
    <row r="450" ht="25" customHeight="1" spans="1:14">
      <c r="A450" s="17">
        <f>COUNTA($A$4:A449)</f>
        <v>281</v>
      </c>
      <c r="B450" s="17" t="s">
        <v>351</v>
      </c>
      <c r="C450" s="31" t="s">
        <v>690</v>
      </c>
      <c r="D450" s="31" t="s">
        <v>710</v>
      </c>
      <c r="E450" s="32" t="s">
        <v>711</v>
      </c>
      <c r="F450" s="31" t="s">
        <v>34</v>
      </c>
      <c r="G450" s="31">
        <v>3</v>
      </c>
      <c r="H450" s="31" t="s">
        <v>28</v>
      </c>
      <c r="I450" s="31" t="s">
        <v>710</v>
      </c>
      <c r="J450" s="32">
        <v>1.4</v>
      </c>
      <c r="K450" s="20">
        <v>896</v>
      </c>
      <c r="L450" s="20">
        <v>1708.8</v>
      </c>
      <c r="M450" s="18"/>
      <c r="N450" s="18"/>
    </row>
    <row r="451" ht="25" customHeight="1" spans="1:14">
      <c r="A451" s="17"/>
      <c r="B451" s="17"/>
      <c r="C451" s="31"/>
      <c r="D451" s="31"/>
      <c r="E451" s="32"/>
      <c r="F451" s="31"/>
      <c r="G451" s="31"/>
      <c r="H451" s="31" t="s">
        <v>23</v>
      </c>
      <c r="I451" s="31" t="s">
        <v>710</v>
      </c>
      <c r="J451" s="32">
        <v>1.36</v>
      </c>
      <c r="K451" s="20">
        <v>652.8</v>
      </c>
      <c r="L451" s="20"/>
      <c r="M451" s="18"/>
      <c r="N451" s="18"/>
    </row>
    <row r="452" ht="25" customHeight="1" spans="1:14">
      <c r="A452" s="17"/>
      <c r="B452" s="17"/>
      <c r="C452" s="31"/>
      <c r="D452" s="31"/>
      <c r="E452" s="32"/>
      <c r="F452" s="31"/>
      <c r="G452" s="31"/>
      <c r="H452" s="31" t="s">
        <v>29</v>
      </c>
      <c r="I452" s="31" t="s">
        <v>710</v>
      </c>
      <c r="J452" s="31">
        <v>0.5</v>
      </c>
      <c r="K452" s="20">
        <v>160</v>
      </c>
      <c r="L452" s="20"/>
      <c r="M452" s="18"/>
      <c r="N452" s="18"/>
    </row>
    <row r="453" ht="25" customHeight="1" spans="1:14">
      <c r="A453" s="17">
        <f>COUNTA($A$4:A452)</f>
        <v>282</v>
      </c>
      <c r="B453" s="30" t="s">
        <v>351</v>
      </c>
      <c r="C453" s="31" t="s">
        <v>690</v>
      </c>
      <c r="D453" s="31" t="s">
        <v>693</v>
      </c>
      <c r="E453" s="31" t="s">
        <v>712</v>
      </c>
      <c r="F453" s="31" t="s">
        <v>173</v>
      </c>
      <c r="G453" s="31">
        <v>5</v>
      </c>
      <c r="H453" s="31" t="s">
        <v>265</v>
      </c>
      <c r="I453" s="31" t="s">
        <v>693</v>
      </c>
      <c r="J453" s="51">
        <v>7</v>
      </c>
      <c r="K453" s="20">
        <v>3360</v>
      </c>
      <c r="L453" s="20">
        <v>5000</v>
      </c>
      <c r="M453" s="18"/>
      <c r="N453" s="18" t="s">
        <v>356</v>
      </c>
    </row>
    <row r="454" ht="25" customHeight="1" spans="1:14">
      <c r="A454" s="17"/>
      <c r="B454" s="30"/>
      <c r="C454" s="31"/>
      <c r="D454" s="31"/>
      <c r="E454" s="31"/>
      <c r="F454" s="31"/>
      <c r="G454" s="31"/>
      <c r="H454" s="31" t="s">
        <v>28</v>
      </c>
      <c r="I454" s="31" t="s">
        <v>693</v>
      </c>
      <c r="J454" s="51">
        <v>5</v>
      </c>
      <c r="K454" s="20">
        <v>2400</v>
      </c>
      <c r="L454" s="20"/>
      <c r="M454" s="18"/>
      <c r="N454" s="18"/>
    </row>
    <row r="455" ht="25" customHeight="1" spans="1:14">
      <c r="A455" s="17">
        <f>COUNTA($A$4:A454)</f>
        <v>283</v>
      </c>
      <c r="B455" s="17" t="s">
        <v>351</v>
      </c>
      <c r="C455" s="31" t="s">
        <v>690</v>
      </c>
      <c r="D455" s="31" t="s">
        <v>713</v>
      </c>
      <c r="E455" s="31" t="s">
        <v>714</v>
      </c>
      <c r="F455" s="31" t="s">
        <v>424</v>
      </c>
      <c r="G455" s="31">
        <v>5</v>
      </c>
      <c r="H455" s="31" t="s">
        <v>29</v>
      </c>
      <c r="I455" s="31" t="s">
        <v>713</v>
      </c>
      <c r="J455" s="31">
        <v>4</v>
      </c>
      <c r="K455" s="20">
        <v>960</v>
      </c>
      <c r="L455" s="20">
        <v>2880</v>
      </c>
      <c r="M455" s="18"/>
      <c r="N455" s="18"/>
    </row>
    <row r="456" ht="25" customHeight="1" spans="1:14">
      <c r="A456" s="17"/>
      <c r="B456" s="17"/>
      <c r="C456" s="31"/>
      <c r="D456" s="31"/>
      <c r="E456" s="31"/>
      <c r="F456" s="31"/>
      <c r="G456" s="31"/>
      <c r="H456" s="31" t="s">
        <v>28</v>
      </c>
      <c r="I456" s="31"/>
      <c r="J456" s="31">
        <v>3</v>
      </c>
      <c r="K456" s="20">
        <v>1440</v>
      </c>
      <c r="L456" s="20"/>
      <c r="M456" s="18"/>
      <c r="N456" s="18"/>
    </row>
    <row r="457" ht="25" customHeight="1" spans="1:14">
      <c r="A457" s="17"/>
      <c r="B457" s="17"/>
      <c r="C457" s="31"/>
      <c r="D457" s="31"/>
      <c r="E457" s="31"/>
      <c r="F457" s="31"/>
      <c r="G457" s="31"/>
      <c r="H457" s="31" t="s">
        <v>44</v>
      </c>
      <c r="I457" s="31"/>
      <c r="J457" s="31">
        <v>2</v>
      </c>
      <c r="K457" s="20">
        <v>480</v>
      </c>
      <c r="L457" s="20"/>
      <c r="M457" s="18"/>
      <c r="N457" s="18"/>
    </row>
    <row r="458" ht="25" customHeight="1" spans="1:14">
      <c r="A458" s="17">
        <f>COUNTA($A$4:A457)</f>
        <v>284</v>
      </c>
      <c r="B458" s="17" t="s">
        <v>351</v>
      </c>
      <c r="C458" s="31" t="s">
        <v>690</v>
      </c>
      <c r="D458" s="31" t="s">
        <v>704</v>
      </c>
      <c r="E458" s="31" t="s">
        <v>715</v>
      </c>
      <c r="F458" s="31" t="s">
        <v>173</v>
      </c>
      <c r="G458" s="31">
        <v>5</v>
      </c>
      <c r="H458" s="31" t="s">
        <v>50</v>
      </c>
      <c r="I458" s="31" t="s">
        <v>716</v>
      </c>
      <c r="J458" s="31">
        <v>50</v>
      </c>
      <c r="K458" s="32">
        <v>450</v>
      </c>
      <c r="L458" s="20">
        <v>1710</v>
      </c>
      <c r="M458" s="18"/>
      <c r="N458" s="18"/>
    </row>
    <row r="459" ht="25" customHeight="1" spans="1:14">
      <c r="A459" s="17"/>
      <c r="B459" s="17"/>
      <c r="C459" s="31"/>
      <c r="D459" s="31"/>
      <c r="E459" s="31"/>
      <c r="F459" s="31"/>
      <c r="G459" s="31"/>
      <c r="H459" s="31" t="s">
        <v>23</v>
      </c>
      <c r="I459" s="31" t="s">
        <v>717</v>
      </c>
      <c r="J459" s="31">
        <v>3.5</v>
      </c>
      <c r="K459" s="32">
        <v>1260</v>
      </c>
      <c r="L459" s="20"/>
      <c r="M459" s="18"/>
      <c r="N459" s="18"/>
    </row>
    <row r="460" ht="25" customHeight="1" spans="1:14">
      <c r="A460" s="17">
        <f>COUNTA($A$4:A459)</f>
        <v>285</v>
      </c>
      <c r="B460" s="17" t="s">
        <v>351</v>
      </c>
      <c r="C460" s="31" t="s">
        <v>690</v>
      </c>
      <c r="D460" s="31" t="s">
        <v>718</v>
      </c>
      <c r="E460" s="31" t="s">
        <v>719</v>
      </c>
      <c r="F460" s="31" t="s">
        <v>27</v>
      </c>
      <c r="G460" s="31">
        <v>2</v>
      </c>
      <c r="H460" s="31" t="s">
        <v>29</v>
      </c>
      <c r="I460" s="31" t="s">
        <v>718</v>
      </c>
      <c r="J460" s="31">
        <v>1.2</v>
      </c>
      <c r="K460" s="32">
        <v>384</v>
      </c>
      <c r="L460" s="20">
        <v>864</v>
      </c>
      <c r="M460" s="18"/>
      <c r="N460" s="18"/>
    </row>
    <row r="461" ht="25" customHeight="1" spans="1:14">
      <c r="A461" s="17"/>
      <c r="B461" s="17"/>
      <c r="C461" s="31"/>
      <c r="D461" s="31"/>
      <c r="E461" s="31"/>
      <c r="F461" s="31"/>
      <c r="G461" s="31"/>
      <c r="H461" s="31" t="s">
        <v>29</v>
      </c>
      <c r="I461" s="31" t="s">
        <v>720</v>
      </c>
      <c r="J461" s="32">
        <v>1.5</v>
      </c>
      <c r="K461" s="32">
        <v>480</v>
      </c>
      <c r="L461" s="20"/>
      <c r="M461" s="18"/>
      <c r="N461" s="18"/>
    </row>
    <row r="462" ht="25" customHeight="1" spans="1:14">
      <c r="A462" s="17">
        <f>COUNTA($A$4:A461)</f>
        <v>286</v>
      </c>
      <c r="B462" s="17" t="s">
        <v>351</v>
      </c>
      <c r="C462" s="31" t="s">
        <v>690</v>
      </c>
      <c r="D462" s="31" t="s">
        <v>710</v>
      </c>
      <c r="E462" s="32" t="s">
        <v>721</v>
      </c>
      <c r="F462" s="31" t="s">
        <v>67</v>
      </c>
      <c r="G462" s="32">
        <v>4</v>
      </c>
      <c r="H462" s="31" t="s">
        <v>29</v>
      </c>
      <c r="I462" s="31" t="s">
        <v>710</v>
      </c>
      <c r="J462" s="32">
        <v>2.3</v>
      </c>
      <c r="K462" s="32">
        <v>736</v>
      </c>
      <c r="L462" s="20">
        <v>2320</v>
      </c>
      <c r="M462" s="18"/>
      <c r="N462" s="18"/>
    </row>
    <row r="463" ht="25" customHeight="1" spans="1:14">
      <c r="A463" s="17"/>
      <c r="B463" s="17"/>
      <c r="C463" s="31"/>
      <c r="D463" s="31"/>
      <c r="E463" s="32"/>
      <c r="F463" s="31"/>
      <c r="G463" s="32"/>
      <c r="H463" s="31" t="s">
        <v>28</v>
      </c>
      <c r="I463" s="31"/>
      <c r="J463" s="32">
        <v>2.1</v>
      </c>
      <c r="K463" s="32">
        <v>1344</v>
      </c>
      <c r="L463" s="20"/>
      <c r="M463" s="18"/>
      <c r="N463" s="18"/>
    </row>
    <row r="464" ht="25" customHeight="1" spans="1:14">
      <c r="A464" s="17"/>
      <c r="B464" s="17"/>
      <c r="C464" s="31"/>
      <c r="D464" s="31"/>
      <c r="E464" s="32"/>
      <c r="F464" s="31"/>
      <c r="G464" s="32"/>
      <c r="H464" s="31" t="s">
        <v>23</v>
      </c>
      <c r="I464" s="31"/>
      <c r="J464" s="32">
        <v>0.5</v>
      </c>
      <c r="K464" s="32">
        <v>240</v>
      </c>
      <c r="L464" s="20"/>
      <c r="M464" s="18"/>
      <c r="N464" s="18"/>
    </row>
    <row r="465" ht="25" customHeight="1" spans="1:14">
      <c r="A465" s="17">
        <f>COUNTA($A$4:A464)</f>
        <v>287</v>
      </c>
      <c r="B465" s="17" t="s">
        <v>351</v>
      </c>
      <c r="C465" s="31" t="s">
        <v>690</v>
      </c>
      <c r="D465" s="31" t="s">
        <v>710</v>
      </c>
      <c r="E465" s="32" t="s">
        <v>722</v>
      </c>
      <c r="F465" s="31" t="s">
        <v>27</v>
      </c>
      <c r="G465" s="32">
        <v>4</v>
      </c>
      <c r="H465" s="31" t="s">
        <v>29</v>
      </c>
      <c r="I465" s="31" t="s">
        <v>710</v>
      </c>
      <c r="J465" s="32">
        <v>1.4</v>
      </c>
      <c r="K465" s="32">
        <v>448</v>
      </c>
      <c r="L465" s="20">
        <v>448</v>
      </c>
      <c r="M465" s="18"/>
      <c r="N465" s="18"/>
    </row>
    <row r="466" ht="25" customHeight="1" spans="1:14">
      <c r="A466" s="17">
        <f>COUNTA($A$4:A465)</f>
        <v>288</v>
      </c>
      <c r="B466" s="17" t="s">
        <v>351</v>
      </c>
      <c r="C466" s="18" t="s">
        <v>723</v>
      </c>
      <c r="D466" s="51" t="s">
        <v>724</v>
      </c>
      <c r="E466" s="51" t="s">
        <v>725</v>
      </c>
      <c r="F466" s="51" t="s">
        <v>67</v>
      </c>
      <c r="G466" s="51">
        <v>2</v>
      </c>
      <c r="H466" s="51" t="s">
        <v>23</v>
      </c>
      <c r="I466" s="51" t="s">
        <v>724</v>
      </c>
      <c r="J466" s="51">
        <v>0.6</v>
      </c>
      <c r="K466" s="51">
        <v>288</v>
      </c>
      <c r="L466" s="20">
        <v>288</v>
      </c>
      <c r="M466" s="18" t="s">
        <v>726</v>
      </c>
      <c r="N466" s="18"/>
    </row>
    <row r="467" ht="25" customHeight="1" spans="1:14">
      <c r="A467" s="17">
        <f>COUNTA($A$4:A466)</f>
        <v>289</v>
      </c>
      <c r="B467" s="17" t="s">
        <v>351</v>
      </c>
      <c r="C467" s="18" t="s">
        <v>723</v>
      </c>
      <c r="D467" s="18" t="s">
        <v>724</v>
      </c>
      <c r="E467" s="20" t="s">
        <v>727</v>
      </c>
      <c r="F467" s="18" t="s">
        <v>67</v>
      </c>
      <c r="G467" s="20">
        <v>6</v>
      </c>
      <c r="H467" s="51" t="s">
        <v>28</v>
      </c>
      <c r="I467" s="51" t="s">
        <v>724</v>
      </c>
      <c r="J467" s="51">
        <v>3</v>
      </c>
      <c r="K467" s="51">
        <v>1920</v>
      </c>
      <c r="L467" s="53">
        <v>2240</v>
      </c>
      <c r="M467" s="18" t="s">
        <v>728</v>
      </c>
      <c r="N467" s="18"/>
    </row>
    <row r="468" ht="25" customHeight="1" spans="1:14">
      <c r="A468" s="17"/>
      <c r="B468" s="17"/>
      <c r="C468" s="18"/>
      <c r="D468" s="18" t="s">
        <v>724</v>
      </c>
      <c r="E468" s="20"/>
      <c r="F468" s="18"/>
      <c r="G468" s="20"/>
      <c r="H468" s="51" t="s">
        <v>29</v>
      </c>
      <c r="I468" s="51" t="s">
        <v>724</v>
      </c>
      <c r="J468" s="51">
        <v>1</v>
      </c>
      <c r="K468" s="51">
        <v>320</v>
      </c>
      <c r="L468" s="53"/>
      <c r="M468" s="18"/>
      <c r="N468" s="18"/>
    </row>
    <row r="469" ht="25" customHeight="1" spans="1:14">
      <c r="A469" s="17">
        <f>COUNTA($A$4:A468)</f>
        <v>290</v>
      </c>
      <c r="B469" s="17" t="s">
        <v>351</v>
      </c>
      <c r="C469" s="18" t="s">
        <v>723</v>
      </c>
      <c r="D469" s="18" t="s">
        <v>724</v>
      </c>
      <c r="E469" s="20" t="s">
        <v>729</v>
      </c>
      <c r="F469" s="18" t="s">
        <v>27</v>
      </c>
      <c r="G469" s="20">
        <v>4</v>
      </c>
      <c r="H469" s="51" t="s">
        <v>23</v>
      </c>
      <c r="I469" s="51" t="s">
        <v>724</v>
      </c>
      <c r="J469" s="51">
        <v>2</v>
      </c>
      <c r="K469" s="51">
        <v>960</v>
      </c>
      <c r="L469" s="20">
        <v>1440</v>
      </c>
      <c r="M469" s="18" t="s">
        <v>730</v>
      </c>
      <c r="N469" s="18"/>
    </row>
    <row r="470" ht="25" customHeight="1" spans="1:14">
      <c r="A470" s="17"/>
      <c r="B470" s="17"/>
      <c r="C470" s="18"/>
      <c r="D470" s="18" t="s">
        <v>724</v>
      </c>
      <c r="E470" s="20"/>
      <c r="F470" s="18"/>
      <c r="G470" s="20"/>
      <c r="H470" s="51" t="s">
        <v>44</v>
      </c>
      <c r="I470" s="51" t="s">
        <v>724</v>
      </c>
      <c r="J470" s="51">
        <v>1.5</v>
      </c>
      <c r="K470" s="51">
        <v>480</v>
      </c>
      <c r="L470" s="20"/>
      <c r="M470" s="18"/>
      <c r="N470" s="18"/>
    </row>
    <row r="471" ht="25" customHeight="1" spans="1:14">
      <c r="A471" s="17">
        <f>COUNTA($A$4:A470)</f>
        <v>291</v>
      </c>
      <c r="B471" s="17" t="s">
        <v>351</v>
      </c>
      <c r="C471" s="18" t="s">
        <v>723</v>
      </c>
      <c r="D471" s="18" t="s">
        <v>731</v>
      </c>
      <c r="E471" s="20" t="s">
        <v>732</v>
      </c>
      <c r="F471" s="18" t="s">
        <v>34</v>
      </c>
      <c r="G471" s="20">
        <v>1</v>
      </c>
      <c r="H471" s="51" t="s">
        <v>216</v>
      </c>
      <c r="I471" s="51" t="s">
        <v>731</v>
      </c>
      <c r="J471" s="51">
        <v>39</v>
      </c>
      <c r="K471" s="51">
        <v>624</v>
      </c>
      <c r="L471" s="20">
        <v>1392</v>
      </c>
      <c r="M471" s="18" t="s">
        <v>733</v>
      </c>
      <c r="N471" s="18"/>
    </row>
    <row r="472" ht="25" customHeight="1" spans="1:14">
      <c r="A472" s="17"/>
      <c r="B472" s="17"/>
      <c r="C472" s="18"/>
      <c r="D472" s="18" t="s">
        <v>731</v>
      </c>
      <c r="E472" s="20"/>
      <c r="F472" s="18"/>
      <c r="G472" s="20"/>
      <c r="H472" s="51" t="s">
        <v>23</v>
      </c>
      <c r="I472" s="51" t="s">
        <v>731</v>
      </c>
      <c r="J472" s="51">
        <v>1.6</v>
      </c>
      <c r="K472" s="51">
        <v>768</v>
      </c>
      <c r="L472" s="20"/>
      <c r="M472" s="18"/>
      <c r="N472" s="18"/>
    </row>
    <row r="473" ht="25" customHeight="1" spans="1:14">
      <c r="A473" s="17">
        <f>COUNTA($A$4:A472)</f>
        <v>292</v>
      </c>
      <c r="B473" s="17" t="s">
        <v>351</v>
      </c>
      <c r="C473" s="18" t="s">
        <v>723</v>
      </c>
      <c r="D473" s="18" t="s">
        <v>724</v>
      </c>
      <c r="E473" s="20" t="s">
        <v>734</v>
      </c>
      <c r="F473" s="18" t="s">
        <v>95</v>
      </c>
      <c r="G473" s="20">
        <v>2</v>
      </c>
      <c r="H473" s="51" t="s">
        <v>28</v>
      </c>
      <c r="I473" s="51" t="s">
        <v>724</v>
      </c>
      <c r="J473" s="51">
        <v>1.03</v>
      </c>
      <c r="K473" s="51">
        <v>659.2</v>
      </c>
      <c r="L473" s="20">
        <v>995.2</v>
      </c>
      <c r="M473" s="18" t="s">
        <v>735</v>
      </c>
      <c r="N473" s="18"/>
    </row>
    <row r="474" ht="25" customHeight="1" spans="1:14">
      <c r="A474" s="17"/>
      <c r="B474" s="17"/>
      <c r="C474" s="18"/>
      <c r="D474" s="18" t="s">
        <v>724</v>
      </c>
      <c r="E474" s="20"/>
      <c r="F474" s="18"/>
      <c r="G474" s="20"/>
      <c r="H474" s="51" t="s">
        <v>29</v>
      </c>
      <c r="I474" s="51" t="s">
        <v>724</v>
      </c>
      <c r="J474" s="51">
        <v>1.05</v>
      </c>
      <c r="K474" s="51">
        <v>336</v>
      </c>
      <c r="L474" s="20"/>
      <c r="M474" s="18"/>
      <c r="N474" s="18"/>
    </row>
    <row r="475" ht="25" customHeight="1" spans="1:14">
      <c r="A475" s="17">
        <f>COUNTA($A$4:A474)</f>
        <v>293</v>
      </c>
      <c r="B475" s="17" t="s">
        <v>351</v>
      </c>
      <c r="C475" s="18" t="s">
        <v>723</v>
      </c>
      <c r="D475" s="18" t="s">
        <v>736</v>
      </c>
      <c r="E475" s="20" t="s">
        <v>737</v>
      </c>
      <c r="F475" s="18" t="s">
        <v>67</v>
      </c>
      <c r="G475" s="20">
        <v>4</v>
      </c>
      <c r="H475" s="51" t="s">
        <v>44</v>
      </c>
      <c r="I475" s="51" t="s">
        <v>736</v>
      </c>
      <c r="J475" s="51">
        <v>1</v>
      </c>
      <c r="K475" s="51">
        <v>320</v>
      </c>
      <c r="L475" s="20">
        <v>2320</v>
      </c>
      <c r="M475" s="18" t="s">
        <v>360</v>
      </c>
      <c r="N475" s="18"/>
    </row>
    <row r="476" ht="25" customHeight="1" spans="1:14">
      <c r="A476" s="17"/>
      <c r="B476" s="17"/>
      <c r="C476" s="18"/>
      <c r="D476" s="18" t="s">
        <v>736</v>
      </c>
      <c r="E476" s="20"/>
      <c r="F476" s="18"/>
      <c r="G476" s="20"/>
      <c r="H476" s="51" t="s">
        <v>60</v>
      </c>
      <c r="I476" s="51" t="s">
        <v>736</v>
      </c>
      <c r="J476" s="51">
        <v>1</v>
      </c>
      <c r="K476" s="51">
        <v>2000</v>
      </c>
      <c r="L476" s="20"/>
      <c r="M476" s="18"/>
      <c r="N476" s="18"/>
    </row>
    <row r="477" ht="25" customHeight="1" spans="1:14">
      <c r="A477" s="17">
        <f>COUNTA($A$4:A476)</f>
        <v>294</v>
      </c>
      <c r="B477" s="17" t="s">
        <v>351</v>
      </c>
      <c r="C477" s="18" t="s">
        <v>723</v>
      </c>
      <c r="D477" s="51" t="s">
        <v>724</v>
      </c>
      <c r="E477" s="51" t="s">
        <v>738</v>
      </c>
      <c r="F477" s="51" t="s">
        <v>173</v>
      </c>
      <c r="G477" s="51">
        <v>1</v>
      </c>
      <c r="H477" s="51" t="s">
        <v>29</v>
      </c>
      <c r="I477" s="51" t="s">
        <v>724</v>
      </c>
      <c r="J477" s="51">
        <v>0.84</v>
      </c>
      <c r="K477" s="51">
        <v>201.6</v>
      </c>
      <c r="L477" s="20">
        <v>201.6</v>
      </c>
      <c r="M477" s="18" t="s">
        <v>739</v>
      </c>
      <c r="N477" s="18"/>
    </row>
    <row r="478" ht="25" customHeight="1" spans="1:14">
      <c r="A478" s="17">
        <f>COUNTA($A$4:A477)</f>
        <v>295</v>
      </c>
      <c r="B478" s="17" t="s">
        <v>351</v>
      </c>
      <c r="C478" s="18" t="s">
        <v>723</v>
      </c>
      <c r="D478" s="51" t="s">
        <v>740</v>
      </c>
      <c r="E478" s="51" t="s">
        <v>741</v>
      </c>
      <c r="F478" s="51" t="s">
        <v>173</v>
      </c>
      <c r="G478" s="51">
        <v>1</v>
      </c>
      <c r="H478" s="51" t="s">
        <v>23</v>
      </c>
      <c r="I478" s="51" t="s">
        <v>742</v>
      </c>
      <c r="J478" s="51">
        <v>2</v>
      </c>
      <c r="K478" s="51">
        <v>720</v>
      </c>
      <c r="L478" s="20">
        <v>720</v>
      </c>
      <c r="M478" s="18" t="s">
        <v>743</v>
      </c>
      <c r="N478" s="18"/>
    </row>
    <row r="479" ht="25" customHeight="1" spans="1:14">
      <c r="A479" s="17">
        <f>COUNTA($A$4:A478)</f>
        <v>296</v>
      </c>
      <c r="B479" s="17" t="s">
        <v>351</v>
      </c>
      <c r="C479" s="18" t="s">
        <v>723</v>
      </c>
      <c r="D479" s="51" t="s">
        <v>740</v>
      </c>
      <c r="E479" s="51" t="s">
        <v>744</v>
      </c>
      <c r="F479" s="51" t="s">
        <v>34</v>
      </c>
      <c r="G479" s="51">
        <v>3</v>
      </c>
      <c r="H479" s="51" t="s">
        <v>29</v>
      </c>
      <c r="I479" s="51" t="s">
        <v>731</v>
      </c>
      <c r="J479" s="51">
        <v>0.9</v>
      </c>
      <c r="K479" s="51">
        <v>288</v>
      </c>
      <c r="L479" s="20">
        <v>288</v>
      </c>
      <c r="M479" s="18" t="s">
        <v>745</v>
      </c>
      <c r="N479" s="18"/>
    </row>
    <row r="480" ht="25" customHeight="1" spans="1:14">
      <c r="A480" s="17">
        <f>COUNTA($A$4:A479)</f>
        <v>297</v>
      </c>
      <c r="B480" s="17" t="s">
        <v>351</v>
      </c>
      <c r="C480" s="18" t="s">
        <v>723</v>
      </c>
      <c r="D480" s="51" t="s">
        <v>731</v>
      </c>
      <c r="E480" s="51" t="s">
        <v>746</v>
      </c>
      <c r="F480" s="51" t="s">
        <v>173</v>
      </c>
      <c r="G480" s="51">
        <v>1</v>
      </c>
      <c r="H480" s="51" t="s">
        <v>29</v>
      </c>
      <c r="I480" s="51" t="s">
        <v>731</v>
      </c>
      <c r="J480" s="51">
        <v>0.8</v>
      </c>
      <c r="K480" s="51">
        <v>192</v>
      </c>
      <c r="L480" s="20">
        <v>192</v>
      </c>
      <c r="M480" s="18" t="s">
        <v>509</v>
      </c>
      <c r="N480" s="18"/>
    </row>
    <row r="481" ht="25" customHeight="1" spans="1:14">
      <c r="A481" s="17">
        <f>COUNTA($A$4:A480)</f>
        <v>298</v>
      </c>
      <c r="B481" s="17" t="s">
        <v>351</v>
      </c>
      <c r="C481" s="18" t="s">
        <v>723</v>
      </c>
      <c r="D481" s="51" t="s">
        <v>731</v>
      </c>
      <c r="E481" s="51" t="s">
        <v>747</v>
      </c>
      <c r="F481" s="51" t="s">
        <v>64</v>
      </c>
      <c r="G481" s="51">
        <v>3</v>
      </c>
      <c r="H481" s="51" t="s">
        <v>29</v>
      </c>
      <c r="I481" s="51" t="s">
        <v>731</v>
      </c>
      <c r="J481" s="51">
        <v>0.7</v>
      </c>
      <c r="K481" s="51">
        <v>224</v>
      </c>
      <c r="L481" s="20">
        <v>224</v>
      </c>
      <c r="M481" s="18" t="s">
        <v>559</v>
      </c>
      <c r="N481" s="18"/>
    </row>
    <row r="482" ht="25" customHeight="1" spans="1:14">
      <c r="A482" s="17">
        <f>COUNTA($A$4:A481)</f>
        <v>299</v>
      </c>
      <c r="B482" s="17" t="s">
        <v>351</v>
      </c>
      <c r="C482" s="18" t="s">
        <v>723</v>
      </c>
      <c r="D482" s="51" t="s">
        <v>731</v>
      </c>
      <c r="E482" s="51" t="s">
        <v>748</v>
      </c>
      <c r="F482" s="51" t="s">
        <v>34</v>
      </c>
      <c r="G482" s="51">
        <v>1</v>
      </c>
      <c r="H482" s="51" t="s">
        <v>29</v>
      </c>
      <c r="I482" s="51" t="s">
        <v>731</v>
      </c>
      <c r="J482" s="51">
        <v>2.1</v>
      </c>
      <c r="K482" s="51">
        <v>672</v>
      </c>
      <c r="L482" s="20">
        <v>672</v>
      </c>
      <c r="M482" s="18" t="s">
        <v>749</v>
      </c>
      <c r="N482" s="18"/>
    </row>
    <row r="483" ht="25" customHeight="1" spans="1:14">
      <c r="A483" s="17">
        <f>COUNTA($A$4:A482)</f>
        <v>300</v>
      </c>
      <c r="B483" s="17" t="s">
        <v>351</v>
      </c>
      <c r="C483" s="18" t="s">
        <v>723</v>
      </c>
      <c r="D483" s="51" t="s">
        <v>750</v>
      </c>
      <c r="E483" s="51" t="s">
        <v>751</v>
      </c>
      <c r="F483" s="51" t="s">
        <v>67</v>
      </c>
      <c r="G483" s="51">
        <v>2</v>
      </c>
      <c r="H483" s="51" t="s">
        <v>23</v>
      </c>
      <c r="I483" s="51" t="s">
        <v>750</v>
      </c>
      <c r="J483" s="51">
        <v>2</v>
      </c>
      <c r="K483" s="51">
        <v>960</v>
      </c>
      <c r="L483" s="20">
        <v>960</v>
      </c>
      <c r="M483" s="18" t="s">
        <v>752</v>
      </c>
      <c r="N483" s="18" t="s">
        <v>753</v>
      </c>
    </row>
    <row r="484" ht="25" customHeight="1" spans="1:14">
      <c r="A484" s="17">
        <f>COUNTA($A$4:A483)</f>
        <v>301</v>
      </c>
      <c r="B484" s="17" t="s">
        <v>351</v>
      </c>
      <c r="C484" s="18" t="s">
        <v>723</v>
      </c>
      <c r="D484" s="51" t="s">
        <v>750</v>
      </c>
      <c r="E484" s="51" t="s">
        <v>754</v>
      </c>
      <c r="F484" s="51" t="s">
        <v>64</v>
      </c>
      <c r="G484" s="51">
        <v>2</v>
      </c>
      <c r="H484" s="51" t="s">
        <v>23</v>
      </c>
      <c r="I484" s="51" t="s">
        <v>750</v>
      </c>
      <c r="J484" s="51">
        <v>4.5</v>
      </c>
      <c r="K484" s="51">
        <v>2160</v>
      </c>
      <c r="L484" s="20">
        <v>2160</v>
      </c>
      <c r="M484" s="18" t="s">
        <v>660</v>
      </c>
      <c r="N484" s="18"/>
    </row>
    <row r="485" ht="25" customHeight="1" spans="1:14">
      <c r="A485" s="17">
        <f>COUNTA($A$4:A484)</f>
        <v>302</v>
      </c>
      <c r="B485" s="17" t="s">
        <v>351</v>
      </c>
      <c r="C485" s="18" t="s">
        <v>723</v>
      </c>
      <c r="D485" s="18" t="s">
        <v>750</v>
      </c>
      <c r="E485" s="20" t="s">
        <v>755</v>
      </c>
      <c r="F485" s="18" t="s">
        <v>34</v>
      </c>
      <c r="G485" s="20">
        <v>4</v>
      </c>
      <c r="H485" s="51" t="s">
        <v>28</v>
      </c>
      <c r="I485" s="51" t="s">
        <v>750</v>
      </c>
      <c r="J485" s="51">
        <v>1.5</v>
      </c>
      <c r="K485" s="51">
        <v>960</v>
      </c>
      <c r="L485" s="20">
        <v>1640</v>
      </c>
      <c r="M485" s="18" t="s">
        <v>756</v>
      </c>
      <c r="N485" s="18" t="s">
        <v>356</v>
      </c>
    </row>
    <row r="486" ht="25" customHeight="1" spans="1:14">
      <c r="A486" s="17"/>
      <c r="B486" s="17"/>
      <c r="C486" s="18"/>
      <c r="D486" s="18" t="s">
        <v>750</v>
      </c>
      <c r="E486" s="20"/>
      <c r="F486" s="18"/>
      <c r="G486" s="20"/>
      <c r="H486" s="51" t="s">
        <v>23</v>
      </c>
      <c r="I486" s="51" t="s">
        <v>750</v>
      </c>
      <c r="J486" s="51">
        <v>2.3</v>
      </c>
      <c r="K486" s="51">
        <v>1104</v>
      </c>
      <c r="L486" s="20"/>
      <c r="M486" s="18"/>
      <c r="N486" s="18"/>
    </row>
    <row r="487" ht="25" customHeight="1" spans="1:14">
      <c r="A487" s="17">
        <f>COUNTA($A$4:A486)</f>
        <v>303</v>
      </c>
      <c r="B487" s="17" t="s">
        <v>351</v>
      </c>
      <c r="C487" s="18" t="s">
        <v>757</v>
      </c>
      <c r="D487" s="18" t="s">
        <v>758</v>
      </c>
      <c r="E487" s="20" t="s">
        <v>759</v>
      </c>
      <c r="F487" s="45" t="s">
        <v>38</v>
      </c>
      <c r="G487" s="45" t="s">
        <v>760</v>
      </c>
      <c r="H487" s="45" t="s">
        <v>28</v>
      </c>
      <c r="I487" s="45" t="s">
        <v>758</v>
      </c>
      <c r="J487" s="45">
        <v>1.8</v>
      </c>
      <c r="K487" s="45">
        <v>864</v>
      </c>
      <c r="L487" s="20">
        <v>864</v>
      </c>
      <c r="M487" s="18" t="s">
        <v>761</v>
      </c>
      <c r="N487" s="18"/>
    </row>
    <row r="488" ht="25" customHeight="1" spans="1:14">
      <c r="A488" s="17">
        <f>COUNTA($A$4:A487)</f>
        <v>304</v>
      </c>
      <c r="B488" s="17" t="s">
        <v>351</v>
      </c>
      <c r="C488" s="18" t="s">
        <v>757</v>
      </c>
      <c r="D488" s="18" t="s">
        <v>762</v>
      </c>
      <c r="E488" s="20" t="s">
        <v>763</v>
      </c>
      <c r="F488" s="45" t="s">
        <v>27</v>
      </c>
      <c r="G488" s="45" t="s">
        <v>760</v>
      </c>
      <c r="H488" s="45" t="s">
        <v>28</v>
      </c>
      <c r="I488" s="45" t="s">
        <v>762</v>
      </c>
      <c r="J488" s="45">
        <v>1.7</v>
      </c>
      <c r="K488" s="45">
        <v>1088</v>
      </c>
      <c r="L488" s="20">
        <v>1088</v>
      </c>
      <c r="M488" s="18"/>
      <c r="N488" s="18"/>
    </row>
    <row r="489" ht="25" customHeight="1" spans="1:14">
      <c r="A489" s="17">
        <f>COUNTA($A$4:A488)</f>
        <v>305</v>
      </c>
      <c r="B489" s="17" t="s">
        <v>351</v>
      </c>
      <c r="C489" s="18" t="s">
        <v>757</v>
      </c>
      <c r="D489" s="18" t="s">
        <v>762</v>
      </c>
      <c r="E489" s="20" t="s">
        <v>764</v>
      </c>
      <c r="F489" s="45" t="s">
        <v>27</v>
      </c>
      <c r="G489" s="45" t="s">
        <v>765</v>
      </c>
      <c r="H489" s="45" t="s">
        <v>29</v>
      </c>
      <c r="I489" s="45" t="s">
        <v>762</v>
      </c>
      <c r="J489" s="45">
        <v>1</v>
      </c>
      <c r="K489" s="45">
        <v>320</v>
      </c>
      <c r="L489" s="20">
        <v>320</v>
      </c>
      <c r="M489" s="18" t="s">
        <v>766</v>
      </c>
      <c r="N489" s="18"/>
    </row>
    <row r="490" ht="25" customHeight="1" spans="1:14">
      <c r="A490" s="17">
        <f>COUNTA($A$4:A489)</f>
        <v>306</v>
      </c>
      <c r="B490" s="17" t="s">
        <v>351</v>
      </c>
      <c r="C490" s="18" t="s">
        <v>757</v>
      </c>
      <c r="D490" s="18" t="s">
        <v>758</v>
      </c>
      <c r="E490" s="20" t="s">
        <v>767</v>
      </c>
      <c r="F490" s="45" t="s">
        <v>27</v>
      </c>
      <c r="G490" s="45" t="s">
        <v>760</v>
      </c>
      <c r="H490" s="45" t="s">
        <v>29</v>
      </c>
      <c r="I490" s="45" t="s">
        <v>758</v>
      </c>
      <c r="J490" s="45">
        <v>3</v>
      </c>
      <c r="K490" s="45">
        <v>960</v>
      </c>
      <c r="L490" s="20">
        <v>960</v>
      </c>
      <c r="M490" s="18" t="s">
        <v>768</v>
      </c>
      <c r="N490" s="18"/>
    </row>
    <row r="491" ht="25" customHeight="1" spans="1:14">
      <c r="A491" s="17">
        <f>COUNTA($A$4:A490)</f>
        <v>307</v>
      </c>
      <c r="B491" s="17" t="s">
        <v>351</v>
      </c>
      <c r="C491" s="18" t="s">
        <v>757</v>
      </c>
      <c r="D491" s="18" t="s">
        <v>762</v>
      </c>
      <c r="E491" s="20" t="s">
        <v>769</v>
      </c>
      <c r="F491" s="45" t="s">
        <v>38</v>
      </c>
      <c r="G491" s="45" t="s">
        <v>760</v>
      </c>
      <c r="H491" s="45" t="s">
        <v>28</v>
      </c>
      <c r="I491" s="45" t="s">
        <v>762</v>
      </c>
      <c r="J491" s="45">
        <v>1</v>
      </c>
      <c r="K491" s="45">
        <v>480</v>
      </c>
      <c r="L491" s="20">
        <v>792</v>
      </c>
      <c r="M491" s="18" t="s">
        <v>770</v>
      </c>
      <c r="N491" s="20"/>
    </row>
    <row r="492" ht="25" customHeight="1" spans="1:14">
      <c r="A492" s="17"/>
      <c r="B492" s="17"/>
      <c r="C492" s="18"/>
      <c r="D492" s="18"/>
      <c r="E492" s="20"/>
      <c r="F492" s="45"/>
      <c r="G492" s="45"/>
      <c r="H492" s="45" t="s">
        <v>29</v>
      </c>
      <c r="I492" s="45" t="s">
        <v>762</v>
      </c>
      <c r="J492" s="45">
        <v>1.3</v>
      </c>
      <c r="K492" s="45">
        <v>312</v>
      </c>
      <c r="L492" s="20"/>
      <c r="M492" s="18"/>
      <c r="N492" s="20"/>
    </row>
    <row r="493" ht="25" customHeight="1" spans="1:14">
      <c r="A493" s="17">
        <f>COUNTA($A$4:A492)</f>
        <v>308</v>
      </c>
      <c r="B493" s="17" t="s">
        <v>351</v>
      </c>
      <c r="C493" s="18" t="s">
        <v>757</v>
      </c>
      <c r="D493" s="18" t="s">
        <v>762</v>
      </c>
      <c r="E493" s="20" t="s">
        <v>771</v>
      </c>
      <c r="F493" s="45" t="s">
        <v>34</v>
      </c>
      <c r="G493" s="45" t="s">
        <v>760</v>
      </c>
      <c r="H493" s="45" t="s">
        <v>28</v>
      </c>
      <c r="I493" s="45" t="s">
        <v>762</v>
      </c>
      <c r="J493" s="45">
        <v>2</v>
      </c>
      <c r="K493" s="45">
        <v>1280</v>
      </c>
      <c r="L493" s="20">
        <v>1280</v>
      </c>
      <c r="M493" s="18"/>
      <c r="N493" s="18"/>
    </row>
    <row r="494" ht="25" customHeight="1" spans="1:14">
      <c r="A494" s="17">
        <f>COUNTA($A$4:A493)</f>
        <v>309</v>
      </c>
      <c r="B494" s="17" t="s">
        <v>351</v>
      </c>
      <c r="C494" s="18" t="s">
        <v>757</v>
      </c>
      <c r="D494" s="18" t="s">
        <v>772</v>
      </c>
      <c r="E494" s="20" t="s">
        <v>773</v>
      </c>
      <c r="F494" s="45" t="s">
        <v>27</v>
      </c>
      <c r="G494" s="45" t="s">
        <v>774</v>
      </c>
      <c r="H494" s="45" t="s">
        <v>29</v>
      </c>
      <c r="I494" s="45" t="s">
        <v>772</v>
      </c>
      <c r="J494" s="45">
        <v>0.6</v>
      </c>
      <c r="K494" s="45">
        <v>192</v>
      </c>
      <c r="L494" s="20">
        <v>192</v>
      </c>
      <c r="M494" s="18"/>
      <c r="N494" s="18"/>
    </row>
    <row r="495" ht="25" customHeight="1" spans="1:14">
      <c r="A495" s="17">
        <f>COUNTA($A$4:A494)</f>
        <v>310</v>
      </c>
      <c r="B495" s="17" t="s">
        <v>351</v>
      </c>
      <c r="C495" s="18" t="s">
        <v>757</v>
      </c>
      <c r="D495" s="18" t="s">
        <v>775</v>
      </c>
      <c r="E495" s="20" t="s">
        <v>776</v>
      </c>
      <c r="F495" s="45" t="s">
        <v>67</v>
      </c>
      <c r="G495" s="45" t="s">
        <v>777</v>
      </c>
      <c r="H495" s="45" t="s">
        <v>50</v>
      </c>
      <c r="I495" s="45" t="s">
        <v>775</v>
      </c>
      <c r="J495" s="45">
        <v>57</v>
      </c>
      <c r="K495" s="45">
        <v>684</v>
      </c>
      <c r="L495" s="20">
        <v>940</v>
      </c>
      <c r="M495" s="18"/>
      <c r="N495" s="20"/>
    </row>
    <row r="496" ht="25" customHeight="1" spans="1:14">
      <c r="A496" s="17"/>
      <c r="B496" s="17"/>
      <c r="C496" s="18"/>
      <c r="D496" s="18"/>
      <c r="E496" s="20"/>
      <c r="F496" s="45"/>
      <c r="G496" s="45"/>
      <c r="H496" s="45" t="s">
        <v>29</v>
      </c>
      <c r="I496" s="45" t="s">
        <v>775</v>
      </c>
      <c r="J496" s="45">
        <v>0.8</v>
      </c>
      <c r="K496" s="45">
        <v>256</v>
      </c>
      <c r="L496" s="20"/>
      <c r="M496" s="18"/>
      <c r="N496" s="20"/>
    </row>
    <row r="497" ht="25" customHeight="1" spans="1:14">
      <c r="A497" s="17">
        <f>COUNTA($A$4:A496)</f>
        <v>311</v>
      </c>
      <c r="B497" s="17" t="s">
        <v>351</v>
      </c>
      <c r="C497" s="18" t="s">
        <v>757</v>
      </c>
      <c r="D497" s="18" t="s">
        <v>775</v>
      </c>
      <c r="E497" s="20" t="s">
        <v>778</v>
      </c>
      <c r="F497" s="58" t="s">
        <v>27</v>
      </c>
      <c r="G497" s="45" t="s">
        <v>777</v>
      </c>
      <c r="H497" s="45" t="s">
        <v>29</v>
      </c>
      <c r="I497" s="45" t="s">
        <v>775</v>
      </c>
      <c r="J497" s="45">
        <v>1.7</v>
      </c>
      <c r="K497" s="45">
        <v>544</v>
      </c>
      <c r="L497" s="20">
        <v>1376</v>
      </c>
      <c r="M497" s="18" t="s">
        <v>779</v>
      </c>
      <c r="N497" s="20"/>
    </row>
    <row r="498" ht="25" customHeight="1" spans="1:14">
      <c r="A498" s="17"/>
      <c r="B498" s="17"/>
      <c r="C498" s="18"/>
      <c r="D498" s="18"/>
      <c r="E498" s="20"/>
      <c r="F498" s="58"/>
      <c r="G498" s="45"/>
      <c r="H498" s="45" t="s">
        <v>23</v>
      </c>
      <c r="I498" s="45" t="s">
        <v>775</v>
      </c>
      <c r="J498" s="45">
        <v>1.2</v>
      </c>
      <c r="K498" s="45">
        <v>576</v>
      </c>
      <c r="L498" s="20"/>
      <c r="M498" s="18"/>
      <c r="N498" s="20"/>
    </row>
    <row r="499" ht="25" customHeight="1" spans="1:14">
      <c r="A499" s="17"/>
      <c r="B499" s="17"/>
      <c r="C499" s="18"/>
      <c r="D499" s="18"/>
      <c r="E499" s="20"/>
      <c r="F499" s="58"/>
      <c r="G499" s="45"/>
      <c r="H499" s="45" t="s">
        <v>780</v>
      </c>
      <c r="I499" s="45" t="s">
        <v>775</v>
      </c>
      <c r="J499" s="45">
        <v>0.8</v>
      </c>
      <c r="K499" s="45">
        <v>256</v>
      </c>
      <c r="L499" s="20"/>
      <c r="M499" s="18"/>
      <c r="N499" s="20"/>
    </row>
    <row r="500" ht="25" customHeight="1" spans="1:14">
      <c r="A500" s="17">
        <f>COUNTA($A$4:A499)</f>
        <v>312</v>
      </c>
      <c r="B500" s="17" t="s">
        <v>351</v>
      </c>
      <c r="C500" s="18" t="s">
        <v>757</v>
      </c>
      <c r="D500" s="18" t="s">
        <v>781</v>
      </c>
      <c r="E500" s="20" t="s">
        <v>782</v>
      </c>
      <c r="F500" s="45" t="s">
        <v>27</v>
      </c>
      <c r="G500" s="45" t="s">
        <v>777</v>
      </c>
      <c r="H500" s="45" t="s">
        <v>28</v>
      </c>
      <c r="I500" s="45" t="s">
        <v>781</v>
      </c>
      <c r="J500" s="45">
        <v>1</v>
      </c>
      <c r="K500" s="45">
        <v>640</v>
      </c>
      <c r="L500" s="20">
        <v>640</v>
      </c>
      <c r="M500" s="18" t="s">
        <v>752</v>
      </c>
      <c r="N500" s="18"/>
    </row>
    <row r="501" ht="25" customHeight="1" spans="1:14">
      <c r="A501" s="17">
        <f>COUNTA($A$4:A500)</f>
        <v>313</v>
      </c>
      <c r="B501" s="17" t="s">
        <v>351</v>
      </c>
      <c r="C501" s="18" t="s">
        <v>757</v>
      </c>
      <c r="D501" s="18" t="s">
        <v>781</v>
      </c>
      <c r="E501" s="20" t="s">
        <v>783</v>
      </c>
      <c r="F501" s="45" t="s">
        <v>34</v>
      </c>
      <c r="G501" s="45" t="s">
        <v>777</v>
      </c>
      <c r="H501" s="45" t="s">
        <v>28</v>
      </c>
      <c r="I501" s="45" t="s">
        <v>781</v>
      </c>
      <c r="J501" s="45">
        <v>1.2</v>
      </c>
      <c r="K501" s="45">
        <v>768</v>
      </c>
      <c r="L501" s="20">
        <v>768</v>
      </c>
      <c r="M501" s="18" t="s">
        <v>616</v>
      </c>
      <c r="N501" s="18"/>
    </row>
    <row r="502" ht="25" customHeight="1" spans="1:14">
      <c r="A502" s="17">
        <f>COUNTA($A$4:A501)</f>
        <v>314</v>
      </c>
      <c r="B502" s="17" t="s">
        <v>351</v>
      </c>
      <c r="C502" s="18" t="s">
        <v>757</v>
      </c>
      <c r="D502" s="18" t="s">
        <v>781</v>
      </c>
      <c r="E502" s="20" t="s">
        <v>784</v>
      </c>
      <c r="F502" s="45" t="s">
        <v>27</v>
      </c>
      <c r="G502" s="45" t="s">
        <v>760</v>
      </c>
      <c r="H502" s="45" t="s">
        <v>29</v>
      </c>
      <c r="I502" s="45" t="s">
        <v>781</v>
      </c>
      <c r="J502" s="45">
        <v>2</v>
      </c>
      <c r="K502" s="45">
        <v>640</v>
      </c>
      <c r="L502" s="20">
        <v>640</v>
      </c>
      <c r="M502" s="18"/>
      <c r="N502" s="18"/>
    </row>
    <row r="503" ht="25" customHeight="1" spans="1:14">
      <c r="A503" s="17">
        <f>COUNTA($A$4:A502)</f>
        <v>315</v>
      </c>
      <c r="B503" s="17" t="s">
        <v>351</v>
      </c>
      <c r="C503" s="18" t="s">
        <v>757</v>
      </c>
      <c r="D503" s="18" t="s">
        <v>762</v>
      </c>
      <c r="E503" s="20" t="s">
        <v>785</v>
      </c>
      <c r="F503" s="45" t="s">
        <v>38</v>
      </c>
      <c r="G503" s="45" t="s">
        <v>777</v>
      </c>
      <c r="H503" s="45" t="s">
        <v>50</v>
      </c>
      <c r="I503" s="45" t="s">
        <v>762</v>
      </c>
      <c r="J503" s="45">
        <v>20</v>
      </c>
      <c r="K503" s="45">
        <v>180</v>
      </c>
      <c r="L503" s="20">
        <v>180</v>
      </c>
      <c r="M503" s="18"/>
      <c r="N503" s="18"/>
    </row>
    <row r="504" ht="25" customHeight="1" spans="1:14">
      <c r="A504" s="17">
        <f>COUNTA($A$4:A503)</f>
        <v>316</v>
      </c>
      <c r="B504" s="17" t="s">
        <v>351</v>
      </c>
      <c r="C504" s="18" t="s">
        <v>757</v>
      </c>
      <c r="D504" s="18" t="s">
        <v>786</v>
      </c>
      <c r="E504" s="20" t="s">
        <v>787</v>
      </c>
      <c r="F504" s="45" t="s">
        <v>38</v>
      </c>
      <c r="G504" s="45" t="s">
        <v>788</v>
      </c>
      <c r="H504" s="45" t="s">
        <v>28</v>
      </c>
      <c r="I504" s="45" t="s">
        <v>786</v>
      </c>
      <c r="J504" s="45">
        <v>3</v>
      </c>
      <c r="K504" s="45">
        <v>1440</v>
      </c>
      <c r="L504" s="20">
        <v>1440</v>
      </c>
      <c r="M504" s="18" t="s">
        <v>789</v>
      </c>
      <c r="N504" s="18"/>
    </row>
    <row r="505" ht="25" customHeight="1" spans="1:14">
      <c r="A505" s="17">
        <f>COUNTA($A$4:A504)</f>
        <v>317</v>
      </c>
      <c r="B505" s="17" t="s">
        <v>351</v>
      </c>
      <c r="C505" s="18" t="s">
        <v>757</v>
      </c>
      <c r="D505" s="18" t="s">
        <v>786</v>
      </c>
      <c r="E505" s="20" t="s">
        <v>790</v>
      </c>
      <c r="F505" s="45" t="s">
        <v>22</v>
      </c>
      <c r="G505" s="45" t="s">
        <v>765</v>
      </c>
      <c r="H505" s="45" t="s">
        <v>28</v>
      </c>
      <c r="I505" s="45" t="s">
        <v>786</v>
      </c>
      <c r="J505" s="45">
        <v>1</v>
      </c>
      <c r="K505" s="45">
        <v>480</v>
      </c>
      <c r="L505" s="20">
        <v>480</v>
      </c>
      <c r="M505" s="18"/>
      <c r="N505" s="18"/>
    </row>
    <row r="506" ht="25" customHeight="1" spans="1:14">
      <c r="A506" s="17">
        <f>COUNTA($A$4:A505)</f>
        <v>318</v>
      </c>
      <c r="B506" s="17" t="s">
        <v>351</v>
      </c>
      <c r="C506" s="18" t="s">
        <v>757</v>
      </c>
      <c r="D506" s="18" t="s">
        <v>791</v>
      </c>
      <c r="E506" s="20" t="s">
        <v>792</v>
      </c>
      <c r="F506" s="45" t="s">
        <v>95</v>
      </c>
      <c r="G506" s="45" t="s">
        <v>788</v>
      </c>
      <c r="H506" s="45" t="s">
        <v>29</v>
      </c>
      <c r="I506" s="45" t="s">
        <v>791</v>
      </c>
      <c r="J506" s="45">
        <v>1</v>
      </c>
      <c r="K506" s="45">
        <v>320</v>
      </c>
      <c r="L506" s="20">
        <v>320</v>
      </c>
      <c r="M506" s="18" t="s">
        <v>793</v>
      </c>
      <c r="N506" s="18"/>
    </row>
    <row r="507" ht="25" customHeight="1" spans="1:14">
      <c r="A507" s="17">
        <f>COUNTA($A$4:A506)</f>
        <v>319</v>
      </c>
      <c r="B507" s="17" t="s">
        <v>351</v>
      </c>
      <c r="C507" s="18" t="s">
        <v>757</v>
      </c>
      <c r="D507" s="18" t="s">
        <v>794</v>
      </c>
      <c r="E507" s="20" t="s">
        <v>795</v>
      </c>
      <c r="F507" s="45" t="s">
        <v>22</v>
      </c>
      <c r="G507" s="45" t="s">
        <v>765</v>
      </c>
      <c r="H507" s="45" t="s">
        <v>29</v>
      </c>
      <c r="I507" s="45" t="s">
        <v>794</v>
      </c>
      <c r="J507" s="45">
        <v>1.2</v>
      </c>
      <c r="K507" s="45">
        <v>288</v>
      </c>
      <c r="L507" s="20">
        <v>288</v>
      </c>
      <c r="M507" s="18" t="s">
        <v>632</v>
      </c>
      <c r="N507" s="18"/>
    </row>
    <row r="508" ht="25" customHeight="1" spans="1:14">
      <c r="A508" s="17">
        <f>COUNTA($A$4:A507)</f>
        <v>320</v>
      </c>
      <c r="B508" s="17" t="s">
        <v>351</v>
      </c>
      <c r="C508" s="18" t="s">
        <v>757</v>
      </c>
      <c r="D508" s="18" t="s">
        <v>796</v>
      </c>
      <c r="E508" s="20" t="s">
        <v>797</v>
      </c>
      <c r="F508" s="45" t="s">
        <v>67</v>
      </c>
      <c r="G508" s="45" t="s">
        <v>777</v>
      </c>
      <c r="H508" s="45" t="s">
        <v>29</v>
      </c>
      <c r="I508" s="45" t="s">
        <v>796</v>
      </c>
      <c r="J508" s="45">
        <v>1.5</v>
      </c>
      <c r="K508" s="45">
        <v>480</v>
      </c>
      <c r="L508" s="45">
        <v>2080</v>
      </c>
      <c r="M508" s="45" t="s">
        <v>798</v>
      </c>
      <c r="N508" s="45"/>
    </row>
    <row r="509" ht="25" customHeight="1" spans="1:14">
      <c r="A509" s="17"/>
      <c r="B509" s="17"/>
      <c r="C509" s="18"/>
      <c r="D509" s="18"/>
      <c r="E509" s="20"/>
      <c r="F509" s="45"/>
      <c r="G509" s="45"/>
      <c r="H509" s="45" t="s">
        <v>28</v>
      </c>
      <c r="I509" s="45" t="s">
        <v>796</v>
      </c>
      <c r="J509" s="45">
        <v>2.5</v>
      </c>
      <c r="K509" s="45">
        <v>1600</v>
      </c>
      <c r="L509" s="45"/>
      <c r="M509" s="45"/>
      <c r="N509" s="45"/>
    </row>
    <row r="510" ht="25" customHeight="1" spans="1:14">
      <c r="A510" s="17">
        <f>COUNTA($A$4:A509)</f>
        <v>321</v>
      </c>
      <c r="B510" s="17" t="s">
        <v>351</v>
      </c>
      <c r="C510" s="18" t="s">
        <v>757</v>
      </c>
      <c r="D510" s="18" t="s">
        <v>796</v>
      </c>
      <c r="E510" s="20" t="s">
        <v>799</v>
      </c>
      <c r="F510" s="45" t="s">
        <v>22</v>
      </c>
      <c r="G510" s="45" t="s">
        <v>774</v>
      </c>
      <c r="H510" s="45" t="s">
        <v>60</v>
      </c>
      <c r="I510" s="45" t="s">
        <v>796</v>
      </c>
      <c r="J510" s="45">
        <v>1</v>
      </c>
      <c r="K510" s="45">
        <v>1500</v>
      </c>
      <c r="L510" s="20">
        <v>3132</v>
      </c>
      <c r="M510" s="18" t="s">
        <v>800</v>
      </c>
      <c r="N510" s="20"/>
    </row>
    <row r="511" ht="25" customHeight="1" spans="1:14">
      <c r="A511" s="17"/>
      <c r="B511" s="17"/>
      <c r="C511" s="18"/>
      <c r="D511" s="18"/>
      <c r="E511" s="20"/>
      <c r="F511" s="45"/>
      <c r="G511" s="45"/>
      <c r="H511" s="45" t="s">
        <v>29</v>
      </c>
      <c r="I511" s="45" t="s">
        <v>796</v>
      </c>
      <c r="J511" s="45">
        <v>3.8</v>
      </c>
      <c r="K511" s="45">
        <v>912</v>
      </c>
      <c r="L511" s="20"/>
      <c r="M511" s="18"/>
      <c r="N511" s="20"/>
    </row>
    <row r="512" ht="25" customHeight="1" spans="1:14">
      <c r="A512" s="17"/>
      <c r="B512" s="17"/>
      <c r="C512" s="18"/>
      <c r="D512" s="18"/>
      <c r="E512" s="20"/>
      <c r="F512" s="45"/>
      <c r="G512" s="45"/>
      <c r="H512" s="45" t="s">
        <v>28</v>
      </c>
      <c r="I512" s="45" t="s">
        <v>796</v>
      </c>
      <c r="J512" s="45">
        <v>1.5</v>
      </c>
      <c r="K512" s="45">
        <v>720</v>
      </c>
      <c r="L512" s="20"/>
      <c r="M512" s="18"/>
      <c r="N512" s="20"/>
    </row>
    <row r="513" ht="25" customHeight="1" spans="1:14">
      <c r="A513" s="17">
        <f>COUNTA($A$4:A512)</f>
        <v>322</v>
      </c>
      <c r="B513" s="17" t="s">
        <v>351</v>
      </c>
      <c r="C513" s="18" t="s">
        <v>757</v>
      </c>
      <c r="D513" s="18" t="s">
        <v>796</v>
      </c>
      <c r="E513" s="20" t="s">
        <v>801</v>
      </c>
      <c r="F513" s="51" t="s">
        <v>64</v>
      </c>
      <c r="G513" s="45" t="s">
        <v>774</v>
      </c>
      <c r="H513" s="45" t="s">
        <v>28</v>
      </c>
      <c r="I513" s="45" t="s">
        <v>796</v>
      </c>
      <c r="J513" s="45">
        <v>1</v>
      </c>
      <c r="K513" s="45">
        <v>640</v>
      </c>
      <c r="L513" s="20">
        <v>640</v>
      </c>
      <c r="M513" s="18"/>
      <c r="N513" s="18"/>
    </row>
    <row r="514" ht="30" customHeight="1" spans="1:14">
      <c r="A514" s="17">
        <f>COUNTA($A$4:A513)</f>
        <v>323</v>
      </c>
      <c r="B514" s="17" t="s">
        <v>351</v>
      </c>
      <c r="C514" s="18" t="s">
        <v>757</v>
      </c>
      <c r="D514" s="18" t="s">
        <v>794</v>
      </c>
      <c r="E514" s="20" t="s">
        <v>802</v>
      </c>
      <c r="F514" s="45" t="s">
        <v>34</v>
      </c>
      <c r="G514" s="45" t="s">
        <v>788</v>
      </c>
      <c r="H514" s="45" t="s">
        <v>23</v>
      </c>
      <c r="I514" s="45" t="s">
        <v>794</v>
      </c>
      <c r="J514" s="45">
        <v>1.5</v>
      </c>
      <c r="K514" s="45">
        <v>720</v>
      </c>
      <c r="L514" s="20">
        <v>720</v>
      </c>
      <c r="M514" s="18" t="s">
        <v>803</v>
      </c>
      <c r="N514" s="18"/>
    </row>
    <row r="515" ht="25" customHeight="1" spans="1:14">
      <c r="A515" s="17">
        <f>COUNTA($A$4:A514)</f>
        <v>324</v>
      </c>
      <c r="B515" s="17" t="s">
        <v>804</v>
      </c>
      <c r="C515" s="30" t="s">
        <v>805</v>
      </c>
      <c r="D515" s="30" t="s">
        <v>806</v>
      </c>
      <c r="E515" s="30" t="s">
        <v>807</v>
      </c>
      <c r="F515" s="45" t="s">
        <v>27</v>
      </c>
      <c r="G515" s="30">
        <v>3</v>
      </c>
      <c r="H515" s="30" t="s">
        <v>808</v>
      </c>
      <c r="I515" s="30" t="s">
        <v>809</v>
      </c>
      <c r="J515" s="33">
        <v>1.2</v>
      </c>
      <c r="K515" s="33">
        <v>768</v>
      </c>
      <c r="L515" s="33">
        <v>1008</v>
      </c>
      <c r="M515" s="30" t="s">
        <v>810</v>
      </c>
      <c r="N515" s="41"/>
    </row>
    <row r="516" ht="25" customHeight="1" spans="1:14">
      <c r="A516" s="17"/>
      <c r="B516" s="17"/>
      <c r="C516" s="30"/>
      <c r="D516" s="30"/>
      <c r="E516" s="30"/>
      <c r="F516" s="45"/>
      <c r="G516" s="30"/>
      <c r="H516" s="30" t="s">
        <v>50</v>
      </c>
      <c r="I516" s="30"/>
      <c r="J516" s="33">
        <v>20</v>
      </c>
      <c r="K516" s="33">
        <v>240</v>
      </c>
      <c r="L516" s="33"/>
      <c r="M516" s="30" t="s">
        <v>810</v>
      </c>
      <c r="N516" s="41"/>
    </row>
    <row r="517" ht="25" customHeight="1" spans="1:14">
      <c r="A517" s="17">
        <f>COUNTA($A$4:A516)</f>
        <v>325</v>
      </c>
      <c r="B517" s="17" t="s">
        <v>804</v>
      </c>
      <c r="C517" s="33" t="s">
        <v>805</v>
      </c>
      <c r="D517" s="33" t="s">
        <v>806</v>
      </c>
      <c r="E517" s="33" t="s">
        <v>811</v>
      </c>
      <c r="F517" s="33" t="s">
        <v>38</v>
      </c>
      <c r="G517" s="34">
        <v>3</v>
      </c>
      <c r="H517" s="30" t="s">
        <v>808</v>
      </c>
      <c r="I517" s="33" t="s">
        <v>809</v>
      </c>
      <c r="J517" s="33">
        <v>3.5</v>
      </c>
      <c r="K517" s="33">
        <v>1680</v>
      </c>
      <c r="L517" s="33">
        <v>1680</v>
      </c>
      <c r="M517" s="30" t="s">
        <v>810</v>
      </c>
      <c r="N517" s="41"/>
    </row>
    <row r="518" ht="25" customHeight="1" spans="1:14">
      <c r="A518" s="17">
        <f>COUNTA($A$4:A517)</f>
        <v>326</v>
      </c>
      <c r="B518" s="17" t="s">
        <v>804</v>
      </c>
      <c r="C518" s="33" t="s">
        <v>805</v>
      </c>
      <c r="D518" s="33" t="s">
        <v>806</v>
      </c>
      <c r="E518" s="33" t="s">
        <v>812</v>
      </c>
      <c r="F518" s="33" t="s">
        <v>34</v>
      </c>
      <c r="G518" s="34">
        <v>1</v>
      </c>
      <c r="H518" s="30" t="s">
        <v>808</v>
      </c>
      <c r="I518" s="33" t="s">
        <v>809</v>
      </c>
      <c r="J518" s="33">
        <v>1.5</v>
      </c>
      <c r="K518" s="33">
        <v>960</v>
      </c>
      <c r="L518" s="33">
        <v>960</v>
      </c>
      <c r="M518" s="30" t="s">
        <v>810</v>
      </c>
      <c r="N518" s="41"/>
    </row>
    <row r="519" ht="30" customHeight="1" spans="1:14">
      <c r="A519" s="17">
        <f>COUNTA($A$4:A518)</f>
        <v>327</v>
      </c>
      <c r="B519" s="17" t="s">
        <v>813</v>
      </c>
      <c r="C519" s="30" t="s">
        <v>814</v>
      </c>
      <c r="D519" s="30" t="s">
        <v>815</v>
      </c>
      <c r="E519" s="30" t="s">
        <v>816</v>
      </c>
      <c r="F519" s="30" t="s">
        <v>34</v>
      </c>
      <c r="G519" s="30">
        <v>3</v>
      </c>
      <c r="H519" s="31" t="s">
        <v>23</v>
      </c>
      <c r="I519" s="30" t="s">
        <v>815</v>
      </c>
      <c r="J519" s="34">
        <v>5</v>
      </c>
      <c r="K519" s="30">
        <v>2400</v>
      </c>
      <c r="L519" s="30">
        <v>2400</v>
      </c>
      <c r="M519" s="30" t="s">
        <v>817</v>
      </c>
      <c r="N519" s="30"/>
    </row>
    <row r="520" ht="25" customHeight="1" spans="1:14">
      <c r="A520" s="17">
        <f>COUNTA($A$4:A519)</f>
        <v>328</v>
      </c>
      <c r="B520" s="17" t="s">
        <v>813</v>
      </c>
      <c r="C520" s="30" t="s">
        <v>814</v>
      </c>
      <c r="D520" s="30" t="s">
        <v>815</v>
      </c>
      <c r="E520" s="30" t="s">
        <v>818</v>
      </c>
      <c r="F520" s="30" t="s">
        <v>819</v>
      </c>
      <c r="G520" s="30">
        <v>1</v>
      </c>
      <c r="H520" s="31" t="s">
        <v>23</v>
      </c>
      <c r="I520" s="52" t="s">
        <v>815</v>
      </c>
      <c r="J520" s="34">
        <v>0.6</v>
      </c>
      <c r="K520" s="30">
        <v>216</v>
      </c>
      <c r="L520" s="30">
        <v>216</v>
      </c>
      <c r="M520" s="30"/>
      <c r="N520" s="30"/>
    </row>
    <row r="521" ht="25" customHeight="1" spans="1:14">
      <c r="A521" s="17">
        <f>COUNTA($A$4:A520)</f>
        <v>329</v>
      </c>
      <c r="B521" s="17" t="s">
        <v>813</v>
      </c>
      <c r="C521" s="30" t="s">
        <v>814</v>
      </c>
      <c r="D521" s="30" t="s">
        <v>815</v>
      </c>
      <c r="E521" s="30" t="s">
        <v>820</v>
      </c>
      <c r="F521" s="30" t="s">
        <v>424</v>
      </c>
      <c r="G521" s="30">
        <v>1</v>
      </c>
      <c r="H521" s="31" t="s">
        <v>23</v>
      </c>
      <c r="I521" s="52" t="s">
        <v>815</v>
      </c>
      <c r="J521" s="34">
        <v>2.5</v>
      </c>
      <c r="K521" s="30">
        <v>900</v>
      </c>
      <c r="L521" s="30">
        <v>1140</v>
      </c>
      <c r="M521" s="37" t="s">
        <v>821</v>
      </c>
      <c r="N521" s="30"/>
    </row>
    <row r="522" ht="25" customHeight="1" spans="1:14">
      <c r="A522" s="17"/>
      <c r="B522" s="17"/>
      <c r="C522" s="30"/>
      <c r="D522" s="30" t="s">
        <v>815</v>
      </c>
      <c r="E522" s="30"/>
      <c r="F522" s="30"/>
      <c r="G522" s="30"/>
      <c r="H522" s="31" t="s">
        <v>44</v>
      </c>
      <c r="I522" s="52" t="s">
        <v>815</v>
      </c>
      <c r="J522" s="34">
        <v>1</v>
      </c>
      <c r="K522" s="30">
        <v>240</v>
      </c>
      <c r="L522" s="30"/>
      <c r="M522" s="37"/>
      <c r="N522" s="30"/>
    </row>
    <row r="523" ht="25" customHeight="1" spans="1:14">
      <c r="A523" s="17">
        <f>COUNTA($A$4:A522)</f>
        <v>330</v>
      </c>
      <c r="B523" s="17" t="s">
        <v>813</v>
      </c>
      <c r="C523" s="30" t="s">
        <v>814</v>
      </c>
      <c r="D523" s="30" t="s">
        <v>815</v>
      </c>
      <c r="E523" s="30" t="s">
        <v>822</v>
      </c>
      <c r="F523" s="30" t="s">
        <v>823</v>
      </c>
      <c r="G523" s="30">
        <v>1</v>
      </c>
      <c r="H523" s="31" t="s">
        <v>28</v>
      </c>
      <c r="I523" s="52" t="s">
        <v>815</v>
      </c>
      <c r="J523" s="34">
        <v>1.4</v>
      </c>
      <c r="K523" s="30">
        <v>896</v>
      </c>
      <c r="L523" s="30">
        <v>1296</v>
      </c>
      <c r="M523" s="30"/>
      <c r="N523" s="30"/>
    </row>
    <row r="524" ht="25" customHeight="1" spans="1:14">
      <c r="A524" s="17"/>
      <c r="B524" s="17"/>
      <c r="C524" s="30"/>
      <c r="D524" s="30" t="s">
        <v>815</v>
      </c>
      <c r="E524" s="30"/>
      <c r="F524" s="30"/>
      <c r="G524" s="30"/>
      <c r="H524" s="31" t="s">
        <v>55</v>
      </c>
      <c r="I524" s="52" t="s">
        <v>815</v>
      </c>
      <c r="J524" s="34">
        <v>1</v>
      </c>
      <c r="K524" s="30">
        <v>400</v>
      </c>
      <c r="L524" s="30"/>
      <c r="M524" s="30"/>
      <c r="N524" s="30"/>
    </row>
    <row r="525" ht="25" customHeight="1" spans="1:14">
      <c r="A525" s="17">
        <f>COUNTA($A$4:A524)</f>
        <v>331</v>
      </c>
      <c r="B525" s="17" t="s">
        <v>813</v>
      </c>
      <c r="C525" s="30" t="s">
        <v>814</v>
      </c>
      <c r="D525" s="30" t="s">
        <v>815</v>
      </c>
      <c r="E525" s="30" t="s">
        <v>824</v>
      </c>
      <c r="F525" s="30" t="s">
        <v>64</v>
      </c>
      <c r="G525" s="30">
        <v>3</v>
      </c>
      <c r="H525" s="31" t="s">
        <v>28</v>
      </c>
      <c r="I525" s="52" t="s">
        <v>815</v>
      </c>
      <c r="J525" s="34">
        <v>1</v>
      </c>
      <c r="K525" s="30">
        <v>640</v>
      </c>
      <c r="L525" s="30">
        <v>1024</v>
      </c>
      <c r="M525" s="30" t="s">
        <v>825</v>
      </c>
      <c r="N525" s="30"/>
    </row>
    <row r="526" ht="25" customHeight="1" spans="1:14">
      <c r="A526" s="17"/>
      <c r="B526" s="17"/>
      <c r="C526" s="30"/>
      <c r="D526" s="30" t="s">
        <v>815</v>
      </c>
      <c r="E526" s="30"/>
      <c r="F526" s="30"/>
      <c r="G526" s="30"/>
      <c r="H526" s="31" t="s">
        <v>23</v>
      </c>
      <c r="I526" s="52" t="s">
        <v>815</v>
      </c>
      <c r="J526" s="34">
        <v>0.8</v>
      </c>
      <c r="K526" s="30">
        <v>384</v>
      </c>
      <c r="L526" s="30"/>
      <c r="M526" s="30"/>
      <c r="N526" s="30"/>
    </row>
    <row r="527" ht="25" customHeight="1" spans="1:14">
      <c r="A527" s="17">
        <f>COUNTA($A$4:A526)</f>
        <v>332</v>
      </c>
      <c r="B527" s="17" t="s">
        <v>813</v>
      </c>
      <c r="C527" s="30" t="s">
        <v>814</v>
      </c>
      <c r="D527" s="30" t="s">
        <v>826</v>
      </c>
      <c r="E527" s="30" t="s">
        <v>827</v>
      </c>
      <c r="F527" s="30" t="s">
        <v>424</v>
      </c>
      <c r="G527" s="30">
        <v>3</v>
      </c>
      <c r="H527" s="31" t="s">
        <v>23</v>
      </c>
      <c r="I527" s="52" t="s">
        <v>826</v>
      </c>
      <c r="J527" s="34">
        <v>3</v>
      </c>
      <c r="K527" s="30">
        <v>1080</v>
      </c>
      <c r="L527" s="30">
        <v>4098</v>
      </c>
      <c r="M527" s="30"/>
      <c r="N527" s="30"/>
    </row>
    <row r="528" ht="25" customHeight="1" spans="1:14">
      <c r="A528" s="17"/>
      <c r="B528" s="17"/>
      <c r="C528" s="30"/>
      <c r="D528" s="30" t="s">
        <v>826</v>
      </c>
      <c r="E528" s="30"/>
      <c r="F528" s="30"/>
      <c r="G528" s="30"/>
      <c r="H528" s="31" t="s">
        <v>828</v>
      </c>
      <c r="I528" s="52" t="s">
        <v>826</v>
      </c>
      <c r="J528" s="34">
        <v>15</v>
      </c>
      <c r="K528" s="30">
        <v>2250</v>
      </c>
      <c r="L528" s="30"/>
      <c r="M528" s="30"/>
      <c r="N528" s="30"/>
    </row>
    <row r="529" ht="25" customHeight="1" spans="1:14">
      <c r="A529" s="17"/>
      <c r="B529" s="17"/>
      <c r="C529" s="30"/>
      <c r="D529" s="30" t="s">
        <v>826</v>
      </c>
      <c r="E529" s="30"/>
      <c r="F529" s="30"/>
      <c r="G529" s="30"/>
      <c r="H529" s="31" t="s">
        <v>28</v>
      </c>
      <c r="I529" s="52" t="s">
        <v>826</v>
      </c>
      <c r="J529" s="34">
        <v>1</v>
      </c>
      <c r="K529" s="30">
        <v>480</v>
      </c>
      <c r="L529" s="30"/>
      <c r="M529" s="30"/>
      <c r="N529" s="30"/>
    </row>
    <row r="530" ht="25" customHeight="1" spans="1:14">
      <c r="A530" s="17"/>
      <c r="B530" s="17"/>
      <c r="C530" s="30"/>
      <c r="D530" s="30" t="s">
        <v>826</v>
      </c>
      <c r="E530" s="30"/>
      <c r="F530" s="30"/>
      <c r="G530" s="30"/>
      <c r="H530" s="31" t="s">
        <v>29</v>
      </c>
      <c r="I530" s="52" t="s">
        <v>826</v>
      </c>
      <c r="J530" s="34">
        <v>1.2</v>
      </c>
      <c r="K530" s="30">
        <v>288</v>
      </c>
      <c r="L530" s="30"/>
      <c r="M530" s="30"/>
      <c r="N530" s="30"/>
    </row>
    <row r="531" ht="30" customHeight="1" spans="1:14">
      <c r="A531" s="17">
        <f>COUNTA($A$4:A530)</f>
        <v>333</v>
      </c>
      <c r="B531" s="17" t="s">
        <v>813</v>
      </c>
      <c r="C531" s="30" t="s">
        <v>814</v>
      </c>
      <c r="D531" s="30" t="s">
        <v>829</v>
      </c>
      <c r="E531" s="30" t="s">
        <v>830</v>
      </c>
      <c r="F531" s="30" t="s">
        <v>819</v>
      </c>
      <c r="G531" s="30">
        <v>2</v>
      </c>
      <c r="H531" s="31" t="s">
        <v>28</v>
      </c>
      <c r="I531" s="30" t="s">
        <v>829</v>
      </c>
      <c r="J531" s="34">
        <v>1</v>
      </c>
      <c r="K531" s="30">
        <v>480</v>
      </c>
      <c r="L531" s="30">
        <v>480</v>
      </c>
      <c r="M531" s="30" t="s">
        <v>831</v>
      </c>
      <c r="N531" s="30"/>
    </row>
    <row r="532" ht="25" customHeight="1" spans="1:14">
      <c r="A532" s="17">
        <f>COUNTA($A$4:A531)</f>
        <v>334</v>
      </c>
      <c r="B532" s="17" t="s">
        <v>813</v>
      </c>
      <c r="C532" s="30" t="s">
        <v>814</v>
      </c>
      <c r="D532" s="30" t="s">
        <v>829</v>
      </c>
      <c r="E532" s="30" t="s">
        <v>832</v>
      </c>
      <c r="F532" s="30" t="s">
        <v>64</v>
      </c>
      <c r="G532" s="30">
        <v>2</v>
      </c>
      <c r="H532" s="31" t="s">
        <v>23</v>
      </c>
      <c r="I532" s="30" t="s">
        <v>829</v>
      </c>
      <c r="J532" s="34">
        <v>0.7</v>
      </c>
      <c r="K532" s="30">
        <v>336</v>
      </c>
      <c r="L532" s="30">
        <v>336</v>
      </c>
      <c r="M532" s="30"/>
      <c r="N532" s="30"/>
    </row>
    <row r="533" ht="25" customHeight="1" spans="1:14">
      <c r="A533" s="17">
        <f>COUNTA($A$4:A532)</f>
        <v>335</v>
      </c>
      <c r="B533" s="17" t="s">
        <v>813</v>
      </c>
      <c r="C533" s="30" t="s">
        <v>814</v>
      </c>
      <c r="D533" s="30" t="s">
        <v>833</v>
      </c>
      <c r="E533" s="30" t="s">
        <v>834</v>
      </c>
      <c r="F533" s="30" t="s">
        <v>34</v>
      </c>
      <c r="G533" s="30">
        <v>2</v>
      </c>
      <c r="H533" s="31" t="s">
        <v>28</v>
      </c>
      <c r="I533" s="30" t="s">
        <v>833</v>
      </c>
      <c r="J533" s="34">
        <v>2</v>
      </c>
      <c r="K533" s="30">
        <v>1280</v>
      </c>
      <c r="L533" s="30">
        <v>2640</v>
      </c>
      <c r="M533" s="30"/>
      <c r="N533" s="30"/>
    </row>
    <row r="534" ht="25" customHeight="1" spans="1:14">
      <c r="A534" s="17"/>
      <c r="B534" s="17"/>
      <c r="C534" s="30"/>
      <c r="D534" s="30" t="s">
        <v>833</v>
      </c>
      <c r="E534" s="30"/>
      <c r="F534" s="30"/>
      <c r="G534" s="30"/>
      <c r="H534" s="31" t="s">
        <v>56</v>
      </c>
      <c r="I534" s="30" t="s">
        <v>833</v>
      </c>
      <c r="J534" s="34">
        <v>1</v>
      </c>
      <c r="K534" s="30">
        <v>400</v>
      </c>
      <c r="L534" s="30"/>
      <c r="M534" s="30"/>
      <c r="N534" s="30"/>
    </row>
    <row r="535" ht="25" customHeight="1" spans="1:14">
      <c r="A535" s="17"/>
      <c r="B535" s="17"/>
      <c r="C535" s="30"/>
      <c r="D535" s="30" t="s">
        <v>833</v>
      </c>
      <c r="E535" s="30"/>
      <c r="F535" s="30"/>
      <c r="G535" s="30"/>
      <c r="H535" s="31" t="s">
        <v>23</v>
      </c>
      <c r="I535" s="30" t="s">
        <v>833</v>
      </c>
      <c r="J535" s="34">
        <v>2</v>
      </c>
      <c r="K535" s="30">
        <v>960</v>
      </c>
      <c r="L535" s="30"/>
      <c r="M535" s="30"/>
      <c r="N535" s="30"/>
    </row>
    <row r="536" ht="25" customHeight="1" spans="1:14">
      <c r="A536" s="17">
        <f>COUNTA($A$4:A535)</f>
        <v>336</v>
      </c>
      <c r="B536" s="17" t="s">
        <v>813</v>
      </c>
      <c r="C536" s="30" t="s">
        <v>814</v>
      </c>
      <c r="D536" s="30" t="s">
        <v>835</v>
      </c>
      <c r="E536" s="30" t="s">
        <v>836</v>
      </c>
      <c r="F536" s="30" t="s">
        <v>64</v>
      </c>
      <c r="G536" s="30">
        <v>1</v>
      </c>
      <c r="H536" s="31" t="s">
        <v>23</v>
      </c>
      <c r="I536" s="30" t="s">
        <v>835</v>
      </c>
      <c r="J536" s="34">
        <v>1</v>
      </c>
      <c r="K536" s="30">
        <v>480</v>
      </c>
      <c r="L536" s="30">
        <v>480</v>
      </c>
      <c r="M536" s="30"/>
      <c r="N536" s="30"/>
    </row>
    <row r="537" ht="42" customHeight="1" spans="1:14">
      <c r="A537" s="17">
        <f>COUNTA($A$4:A536)</f>
        <v>337</v>
      </c>
      <c r="B537" s="17" t="s">
        <v>813</v>
      </c>
      <c r="C537" s="31" t="s">
        <v>837</v>
      </c>
      <c r="D537" s="31" t="s">
        <v>838</v>
      </c>
      <c r="E537" s="31" t="s">
        <v>839</v>
      </c>
      <c r="F537" s="31" t="s">
        <v>27</v>
      </c>
      <c r="G537" s="31">
        <v>7</v>
      </c>
      <c r="H537" s="31" t="s">
        <v>28</v>
      </c>
      <c r="I537" s="31" t="s">
        <v>840</v>
      </c>
      <c r="J537" s="31">
        <v>7</v>
      </c>
      <c r="K537" s="31">
        <v>4480</v>
      </c>
      <c r="L537" s="19">
        <v>2600</v>
      </c>
      <c r="M537" s="30" t="s">
        <v>841</v>
      </c>
      <c r="N537" s="30" t="s">
        <v>842</v>
      </c>
    </row>
    <row r="538" ht="25" customHeight="1" spans="1:14">
      <c r="A538" s="17">
        <f>COUNTA($A$4:A537)</f>
        <v>338</v>
      </c>
      <c r="B538" s="17" t="s">
        <v>813</v>
      </c>
      <c r="C538" s="31" t="s">
        <v>837</v>
      </c>
      <c r="D538" s="31" t="s">
        <v>838</v>
      </c>
      <c r="E538" s="31" t="s">
        <v>843</v>
      </c>
      <c r="F538" s="31" t="s">
        <v>27</v>
      </c>
      <c r="G538" s="31">
        <v>5</v>
      </c>
      <c r="H538" s="51" t="s">
        <v>28</v>
      </c>
      <c r="I538" s="31" t="s">
        <v>844</v>
      </c>
      <c r="J538" s="51">
        <v>4.5</v>
      </c>
      <c r="K538" s="31">
        <v>2880</v>
      </c>
      <c r="L538" s="31">
        <v>2880</v>
      </c>
      <c r="M538" s="30"/>
      <c r="N538" s="30"/>
    </row>
    <row r="539" ht="30" customHeight="1" spans="1:14">
      <c r="A539" s="17">
        <f>COUNTA($A$4:A538)</f>
        <v>339</v>
      </c>
      <c r="B539" s="17" t="s">
        <v>813</v>
      </c>
      <c r="C539" s="31" t="s">
        <v>837</v>
      </c>
      <c r="D539" s="30" t="s">
        <v>845</v>
      </c>
      <c r="E539" s="30" t="s">
        <v>846</v>
      </c>
      <c r="F539" s="30" t="s">
        <v>34</v>
      </c>
      <c r="G539" s="30">
        <v>1</v>
      </c>
      <c r="H539" s="30" t="s">
        <v>23</v>
      </c>
      <c r="I539" s="30" t="s">
        <v>847</v>
      </c>
      <c r="J539" s="30">
        <v>1.2</v>
      </c>
      <c r="K539" s="30">
        <v>576</v>
      </c>
      <c r="L539" s="30">
        <v>576</v>
      </c>
      <c r="M539" s="30" t="s">
        <v>848</v>
      </c>
      <c r="N539" s="30"/>
    </row>
    <row r="540" ht="30" customHeight="1" spans="1:14">
      <c r="A540" s="17">
        <f>COUNTA($A$4:A539)</f>
        <v>340</v>
      </c>
      <c r="B540" s="17" t="s">
        <v>813</v>
      </c>
      <c r="C540" s="30" t="s">
        <v>849</v>
      </c>
      <c r="D540" s="30" t="s">
        <v>850</v>
      </c>
      <c r="E540" s="30" t="s">
        <v>851</v>
      </c>
      <c r="F540" s="30" t="s">
        <v>173</v>
      </c>
      <c r="G540" s="30">
        <v>4</v>
      </c>
      <c r="H540" s="30" t="s">
        <v>28</v>
      </c>
      <c r="I540" s="30" t="s">
        <v>850</v>
      </c>
      <c r="J540" s="30">
        <v>2</v>
      </c>
      <c r="K540" s="30">
        <v>960</v>
      </c>
      <c r="L540" s="30">
        <v>960</v>
      </c>
      <c r="M540" s="30" t="s">
        <v>852</v>
      </c>
      <c r="N540" s="30"/>
    </row>
    <row r="541" ht="42" customHeight="1" spans="1:14">
      <c r="A541" s="17">
        <f>COUNTA($A$4:A540)</f>
        <v>341</v>
      </c>
      <c r="B541" s="17" t="s">
        <v>813</v>
      </c>
      <c r="C541" s="30" t="s">
        <v>849</v>
      </c>
      <c r="D541" s="30" t="s">
        <v>850</v>
      </c>
      <c r="E541" s="30" t="s">
        <v>853</v>
      </c>
      <c r="F541" s="30" t="s">
        <v>34</v>
      </c>
      <c r="G541" s="30">
        <v>7</v>
      </c>
      <c r="H541" s="30" t="s">
        <v>44</v>
      </c>
      <c r="I541" s="30" t="s">
        <v>850</v>
      </c>
      <c r="J541" s="30">
        <v>4.5</v>
      </c>
      <c r="K541" s="30">
        <v>1440</v>
      </c>
      <c r="L541" s="30">
        <v>1400</v>
      </c>
      <c r="M541" s="30" t="s">
        <v>854</v>
      </c>
      <c r="N541" s="30" t="s">
        <v>842</v>
      </c>
    </row>
    <row r="542" ht="42" customHeight="1" spans="1:14">
      <c r="A542" s="17">
        <f>COUNTA($A$4:A541)</f>
        <v>342</v>
      </c>
      <c r="B542" s="17" t="s">
        <v>813</v>
      </c>
      <c r="C542" s="30" t="s">
        <v>849</v>
      </c>
      <c r="D542" s="30" t="s">
        <v>850</v>
      </c>
      <c r="E542" s="30" t="s">
        <v>855</v>
      </c>
      <c r="F542" s="30" t="s">
        <v>34</v>
      </c>
      <c r="G542" s="30">
        <v>3</v>
      </c>
      <c r="H542" s="30" t="s">
        <v>28</v>
      </c>
      <c r="I542" s="30" t="s">
        <v>850</v>
      </c>
      <c r="J542" s="30">
        <v>1.5</v>
      </c>
      <c r="K542" s="30">
        <v>960</v>
      </c>
      <c r="L542" s="30">
        <v>960</v>
      </c>
      <c r="M542" s="30" t="s">
        <v>856</v>
      </c>
      <c r="N542" s="30" t="s">
        <v>842</v>
      </c>
    </row>
    <row r="543" ht="25" customHeight="1" spans="1:14">
      <c r="A543" s="17">
        <f>COUNTA($A$4:A542)</f>
        <v>343</v>
      </c>
      <c r="B543" s="17" t="s">
        <v>813</v>
      </c>
      <c r="C543" s="30" t="s">
        <v>849</v>
      </c>
      <c r="D543" s="30" t="s">
        <v>850</v>
      </c>
      <c r="E543" s="30" t="s">
        <v>857</v>
      </c>
      <c r="F543" s="30" t="s">
        <v>424</v>
      </c>
      <c r="G543" s="30">
        <v>2</v>
      </c>
      <c r="H543" s="30" t="s">
        <v>50</v>
      </c>
      <c r="I543" s="30" t="s">
        <v>850</v>
      </c>
      <c r="J543" s="30">
        <v>35</v>
      </c>
      <c r="K543" s="30">
        <v>315</v>
      </c>
      <c r="L543" s="30">
        <v>315</v>
      </c>
      <c r="M543" s="30"/>
      <c r="N543" s="30"/>
    </row>
    <row r="544" ht="30" customHeight="1" spans="1:14">
      <c r="A544" s="17">
        <f>COUNTA($A$4:A543)</f>
        <v>344</v>
      </c>
      <c r="B544" s="17" t="s">
        <v>813</v>
      </c>
      <c r="C544" s="30" t="s">
        <v>849</v>
      </c>
      <c r="D544" s="37" t="s">
        <v>850</v>
      </c>
      <c r="E544" s="30" t="s">
        <v>858</v>
      </c>
      <c r="F544" s="30" t="s">
        <v>27</v>
      </c>
      <c r="G544" s="30">
        <v>1</v>
      </c>
      <c r="H544" s="30" t="s">
        <v>859</v>
      </c>
      <c r="I544" s="30" t="s">
        <v>850</v>
      </c>
      <c r="J544" s="30">
        <v>1</v>
      </c>
      <c r="K544" s="30">
        <v>480</v>
      </c>
      <c r="L544" s="30">
        <v>480</v>
      </c>
      <c r="M544" s="30" t="s">
        <v>860</v>
      </c>
      <c r="N544" s="30"/>
    </row>
    <row r="545" ht="25" customHeight="1" spans="1:14">
      <c r="A545" s="17">
        <f>COUNTA($A$4:A544)</f>
        <v>345</v>
      </c>
      <c r="B545" s="17" t="s">
        <v>813</v>
      </c>
      <c r="C545" s="30" t="s">
        <v>849</v>
      </c>
      <c r="D545" s="30" t="s">
        <v>861</v>
      </c>
      <c r="E545" s="30" t="s">
        <v>862</v>
      </c>
      <c r="F545" s="30" t="s">
        <v>27</v>
      </c>
      <c r="G545" s="30">
        <v>2</v>
      </c>
      <c r="H545" s="30" t="s">
        <v>29</v>
      </c>
      <c r="I545" s="30" t="s">
        <v>861</v>
      </c>
      <c r="J545" s="30">
        <v>1.5</v>
      </c>
      <c r="K545" s="30">
        <v>480</v>
      </c>
      <c r="L545" s="30">
        <v>1120</v>
      </c>
      <c r="M545" s="30" t="s">
        <v>863</v>
      </c>
      <c r="N545" s="30"/>
    </row>
    <row r="546" ht="25" customHeight="1" spans="1:14">
      <c r="A546" s="17"/>
      <c r="B546" s="17"/>
      <c r="C546" s="30"/>
      <c r="D546" s="30"/>
      <c r="E546" s="30"/>
      <c r="F546" s="30"/>
      <c r="G546" s="30"/>
      <c r="H546" s="30" t="s">
        <v>28</v>
      </c>
      <c r="I546" s="30" t="s">
        <v>861</v>
      </c>
      <c r="J546" s="30">
        <v>1</v>
      </c>
      <c r="K546" s="30">
        <v>640</v>
      </c>
      <c r="L546" s="30"/>
      <c r="M546" s="30"/>
      <c r="N546" s="30"/>
    </row>
    <row r="547" ht="25" customHeight="1" spans="1:14">
      <c r="A547" s="17">
        <f>COUNTA($A$4:A546)</f>
        <v>346</v>
      </c>
      <c r="B547" s="17" t="s">
        <v>813</v>
      </c>
      <c r="C547" s="30" t="s">
        <v>849</v>
      </c>
      <c r="D547" s="30" t="s">
        <v>864</v>
      </c>
      <c r="E547" s="30" t="s">
        <v>865</v>
      </c>
      <c r="F547" s="30" t="s">
        <v>424</v>
      </c>
      <c r="G547" s="30">
        <v>4</v>
      </c>
      <c r="H547" s="30" t="s">
        <v>28</v>
      </c>
      <c r="I547" s="30" t="s">
        <v>864</v>
      </c>
      <c r="J547" s="30">
        <v>1</v>
      </c>
      <c r="K547" s="30">
        <v>480</v>
      </c>
      <c r="L547" s="30">
        <v>1440</v>
      </c>
      <c r="M547" s="30" t="s">
        <v>866</v>
      </c>
      <c r="N547" s="30"/>
    </row>
    <row r="548" ht="25" customHeight="1" spans="1:14">
      <c r="A548" s="17"/>
      <c r="B548" s="17"/>
      <c r="C548" s="30"/>
      <c r="D548" s="30"/>
      <c r="E548" s="30"/>
      <c r="F548" s="30"/>
      <c r="G548" s="30"/>
      <c r="H548" s="30" t="s">
        <v>23</v>
      </c>
      <c r="I548" s="30" t="s">
        <v>864</v>
      </c>
      <c r="J548" s="30">
        <v>1</v>
      </c>
      <c r="K548" s="30">
        <v>360</v>
      </c>
      <c r="L548" s="30"/>
      <c r="M548" s="30"/>
      <c r="N548" s="30"/>
    </row>
    <row r="549" ht="25" customHeight="1" spans="1:14">
      <c r="A549" s="17"/>
      <c r="B549" s="17"/>
      <c r="C549" s="30"/>
      <c r="D549" s="30"/>
      <c r="E549" s="30"/>
      <c r="F549" s="30"/>
      <c r="G549" s="30"/>
      <c r="H549" s="30" t="s">
        <v>29</v>
      </c>
      <c r="I549" s="30" t="s">
        <v>864</v>
      </c>
      <c r="J549" s="30">
        <v>2.5</v>
      </c>
      <c r="K549" s="30">
        <v>600</v>
      </c>
      <c r="L549" s="30"/>
      <c r="M549" s="30"/>
      <c r="N549" s="30"/>
    </row>
    <row r="550" ht="30" customHeight="1" spans="1:14">
      <c r="A550" s="17">
        <f>COUNTA($A$4:A549)</f>
        <v>347</v>
      </c>
      <c r="B550" s="17" t="s">
        <v>813</v>
      </c>
      <c r="C550" s="30" t="s">
        <v>849</v>
      </c>
      <c r="D550" s="30" t="s">
        <v>864</v>
      </c>
      <c r="E550" s="30" t="s">
        <v>867</v>
      </c>
      <c r="F550" s="30" t="s">
        <v>67</v>
      </c>
      <c r="G550" s="30">
        <v>3</v>
      </c>
      <c r="H550" s="30" t="s">
        <v>44</v>
      </c>
      <c r="I550" s="30" t="s">
        <v>864</v>
      </c>
      <c r="J550" s="30">
        <v>2</v>
      </c>
      <c r="K550" s="30">
        <v>640</v>
      </c>
      <c r="L550" s="30">
        <v>640</v>
      </c>
      <c r="M550" s="30" t="s">
        <v>868</v>
      </c>
      <c r="N550" s="30"/>
    </row>
    <row r="551" ht="25" customHeight="1" spans="1:14">
      <c r="A551" s="17">
        <f>COUNTA($A$4:A550)</f>
        <v>348</v>
      </c>
      <c r="B551" s="17" t="s">
        <v>813</v>
      </c>
      <c r="C551" s="30" t="s">
        <v>849</v>
      </c>
      <c r="D551" s="30" t="s">
        <v>864</v>
      </c>
      <c r="E551" s="30" t="s">
        <v>869</v>
      </c>
      <c r="F551" s="30" t="s">
        <v>424</v>
      </c>
      <c r="G551" s="30">
        <v>2</v>
      </c>
      <c r="H551" s="30" t="s">
        <v>23</v>
      </c>
      <c r="I551" s="30" t="s">
        <v>864</v>
      </c>
      <c r="J551" s="30">
        <v>1</v>
      </c>
      <c r="K551" s="30">
        <v>360</v>
      </c>
      <c r="L551" s="30">
        <v>840</v>
      </c>
      <c r="M551" s="30" t="s">
        <v>870</v>
      </c>
      <c r="N551" s="30"/>
    </row>
    <row r="552" ht="25" customHeight="1" spans="1:14">
      <c r="A552" s="17"/>
      <c r="B552" s="17"/>
      <c r="C552" s="30"/>
      <c r="D552" s="30"/>
      <c r="E552" s="30"/>
      <c r="F552" s="30"/>
      <c r="G552" s="30"/>
      <c r="H552" s="30" t="s">
        <v>29</v>
      </c>
      <c r="I552" s="30" t="s">
        <v>864</v>
      </c>
      <c r="J552" s="30">
        <v>2</v>
      </c>
      <c r="K552" s="30">
        <v>480</v>
      </c>
      <c r="L552" s="30"/>
      <c r="M552" s="30"/>
      <c r="N552" s="30"/>
    </row>
    <row r="553" ht="25" customHeight="1" spans="1:14">
      <c r="A553" s="17">
        <f>COUNTA($A$4:A552)</f>
        <v>349</v>
      </c>
      <c r="B553" s="17" t="s">
        <v>813</v>
      </c>
      <c r="C553" s="30" t="s">
        <v>849</v>
      </c>
      <c r="D553" s="30" t="s">
        <v>864</v>
      </c>
      <c r="E553" s="30" t="s">
        <v>871</v>
      </c>
      <c r="F553" s="30" t="s">
        <v>27</v>
      </c>
      <c r="G553" s="30">
        <v>4</v>
      </c>
      <c r="H553" s="30" t="s">
        <v>28</v>
      </c>
      <c r="I553" s="30" t="s">
        <v>864</v>
      </c>
      <c r="J553" s="30">
        <v>3</v>
      </c>
      <c r="K553" s="30">
        <v>1920</v>
      </c>
      <c r="L553" s="30">
        <v>2496</v>
      </c>
      <c r="M553" s="30" t="s">
        <v>872</v>
      </c>
      <c r="N553" s="30"/>
    </row>
    <row r="554" ht="25" customHeight="1" spans="1:14">
      <c r="A554" s="17"/>
      <c r="B554" s="17"/>
      <c r="C554" s="30"/>
      <c r="D554" s="30"/>
      <c r="E554" s="30"/>
      <c r="F554" s="30"/>
      <c r="G554" s="30"/>
      <c r="H554" s="30" t="s">
        <v>23</v>
      </c>
      <c r="I554" s="30" t="s">
        <v>864</v>
      </c>
      <c r="J554" s="30">
        <v>1.2</v>
      </c>
      <c r="K554" s="30">
        <v>576</v>
      </c>
      <c r="L554" s="30"/>
      <c r="M554" s="30"/>
      <c r="N554" s="30"/>
    </row>
    <row r="555" ht="25" customHeight="1" spans="1:14">
      <c r="A555" s="17">
        <f>COUNTA($A$4:A554)</f>
        <v>350</v>
      </c>
      <c r="B555" s="17" t="s">
        <v>813</v>
      </c>
      <c r="C555" s="30" t="s">
        <v>849</v>
      </c>
      <c r="D555" s="30" t="s">
        <v>864</v>
      </c>
      <c r="E555" s="30" t="s">
        <v>873</v>
      </c>
      <c r="F555" s="30" t="s">
        <v>165</v>
      </c>
      <c r="G555" s="30">
        <v>2</v>
      </c>
      <c r="H555" s="30" t="s">
        <v>29</v>
      </c>
      <c r="I555" s="30" t="s">
        <v>864</v>
      </c>
      <c r="J555" s="30">
        <v>1.6</v>
      </c>
      <c r="K555" s="30">
        <v>640</v>
      </c>
      <c r="L555" s="30">
        <v>1840</v>
      </c>
      <c r="M555" s="30" t="s">
        <v>874</v>
      </c>
      <c r="N555" s="30"/>
    </row>
    <row r="556" ht="25" customHeight="1" spans="1:14">
      <c r="A556" s="17"/>
      <c r="B556" s="17"/>
      <c r="C556" s="30"/>
      <c r="D556" s="30"/>
      <c r="E556" s="30"/>
      <c r="F556" s="30"/>
      <c r="G556" s="30"/>
      <c r="H556" s="30" t="s">
        <v>23</v>
      </c>
      <c r="I556" s="30" t="s">
        <v>864</v>
      </c>
      <c r="J556" s="30">
        <v>2</v>
      </c>
      <c r="K556" s="30">
        <v>1200</v>
      </c>
      <c r="L556" s="30"/>
      <c r="M556" s="30"/>
      <c r="N556" s="30"/>
    </row>
    <row r="557" ht="25" customHeight="1" spans="1:14">
      <c r="A557" s="17">
        <f>COUNTA($A$4:A556)</f>
        <v>351</v>
      </c>
      <c r="B557" s="17" t="s">
        <v>813</v>
      </c>
      <c r="C557" s="30" t="s">
        <v>849</v>
      </c>
      <c r="D557" s="30" t="s">
        <v>864</v>
      </c>
      <c r="E557" s="30" t="s">
        <v>875</v>
      </c>
      <c r="F557" s="30" t="s">
        <v>67</v>
      </c>
      <c r="G557" s="30">
        <v>1</v>
      </c>
      <c r="H557" s="30" t="s">
        <v>29</v>
      </c>
      <c r="I557" s="30" t="s">
        <v>864</v>
      </c>
      <c r="J557" s="30">
        <v>1</v>
      </c>
      <c r="K557" s="30">
        <v>320</v>
      </c>
      <c r="L557" s="30">
        <v>896</v>
      </c>
      <c r="M557" s="30" t="s">
        <v>876</v>
      </c>
      <c r="N557" s="30"/>
    </row>
    <row r="558" ht="25" customHeight="1" spans="1:14">
      <c r="A558" s="17"/>
      <c r="B558" s="17"/>
      <c r="C558" s="30"/>
      <c r="D558" s="30"/>
      <c r="E558" s="30"/>
      <c r="F558" s="30"/>
      <c r="G558" s="30"/>
      <c r="H558" s="30" t="s">
        <v>23</v>
      </c>
      <c r="I558" s="30" t="s">
        <v>864</v>
      </c>
      <c r="J558" s="30">
        <v>1.2</v>
      </c>
      <c r="K558" s="30">
        <v>576</v>
      </c>
      <c r="L558" s="30"/>
      <c r="M558" s="30"/>
      <c r="N558" s="30"/>
    </row>
    <row r="559" ht="25" customHeight="1" spans="1:14">
      <c r="A559" s="17">
        <f>COUNTA($A$4:A558)</f>
        <v>352</v>
      </c>
      <c r="B559" s="17" t="s">
        <v>813</v>
      </c>
      <c r="C559" s="30" t="s">
        <v>849</v>
      </c>
      <c r="D559" s="30" t="s">
        <v>864</v>
      </c>
      <c r="E559" s="30" t="s">
        <v>877</v>
      </c>
      <c r="F559" s="30" t="s">
        <v>34</v>
      </c>
      <c r="G559" s="30">
        <v>3</v>
      </c>
      <c r="H559" s="30" t="s">
        <v>29</v>
      </c>
      <c r="I559" s="30" t="s">
        <v>864</v>
      </c>
      <c r="J559" s="30">
        <v>2.3</v>
      </c>
      <c r="K559" s="30">
        <v>736</v>
      </c>
      <c r="L559" s="30">
        <v>1216</v>
      </c>
      <c r="M559" s="30" t="s">
        <v>878</v>
      </c>
      <c r="N559" s="30" t="s">
        <v>879</v>
      </c>
    </row>
    <row r="560" ht="25" customHeight="1" spans="1:14">
      <c r="A560" s="17"/>
      <c r="B560" s="17"/>
      <c r="C560" s="30"/>
      <c r="D560" s="30"/>
      <c r="E560" s="30"/>
      <c r="F560" s="30"/>
      <c r="G560" s="30"/>
      <c r="H560" s="30" t="s">
        <v>23</v>
      </c>
      <c r="I560" s="30" t="s">
        <v>864</v>
      </c>
      <c r="J560" s="30">
        <v>1</v>
      </c>
      <c r="K560" s="30">
        <v>480</v>
      </c>
      <c r="L560" s="30"/>
      <c r="M560" s="30"/>
      <c r="N560" s="30"/>
    </row>
    <row r="561" ht="25" customHeight="1" spans="1:14">
      <c r="A561" s="17">
        <f>COUNTA($A$4:A560)</f>
        <v>353</v>
      </c>
      <c r="B561" s="17" t="s">
        <v>813</v>
      </c>
      <c r="C561" s="30" t="s">
        <v>849</v>
      </c>
      <c r="D561" s="30" t="s">
        <v>864</v>
      </c>
      <c r="E561" s="30" t="s">
        <v>880</v>
      </c>
      <c r="F561" s="30" t="s">
        <v>173</v>
      </c>
      <c r="G561" s="30">
        <v>6</v>
      </c>
      <c r="H561" s="30" t="s">
        <v>29</v>
      </c>
      <c r="I561" s="30" t="s">
        <v>864</v>
      </c>
      <c r="J561" s="30">
        <v>2.94</v>
      </c>
      <c r="K561" s="30">
        <v>705.6</v>
      </c>
      <c r="L561" s="30">
        <v>1725.6</v>
      </c>
      <c r="M561" s="30" t="s">
        <v>881</v>
      </c>
      <c r="N561" s="30"/>
    </row>
    <row r="562" ht="25" customHeight="1" spans="1:14">
      <c r="A562" s="17"/>
      <c r="B562" s="17"/>
      <c r="C562" s="30"/>
      <c r="D562" s="30"/>
      <c r="E562" s="30"/>
      <c r="F562" s="30"/>
      <c r="G562" s="30"/>
      <c r="H562" s="30" t="s">
        <v>28</v>
      </c>
      <c r="I562" s="30" t="s">
        <v>864</v>
      </c>
      <c r="J562" s="30">
        <v>1</v>
      </c>
      <c r="K562" s="30">
        <v>480</v>
      </c>
      <c r="L562" s="30"/>
      <c r="M562" s="30"/>
      <c r="N562" s="30"/>
    </row>
    <row r="563" ht="25" customHeight="1" spans="1:14">
      <c r="A563" s="17"/>
      <c r="B563" s="17"/>
      <c r="C563" s="30"/>
      <c r="D563" s="30"/>
      <c r="E563" s="30"/>
      <c r="F563" s="30"/>
      <c r="G563" s="30"/>
      <c r="H563" s="30" t="s">
        <v>23</v>
      </c>
      <c r="I563" s="30" t="s">
        <v>864</v>
      </c>
      <c r="J563" s="30">
        <v>1.5</v>
      </c>
      <c r="K563" s="30">
        <v>540</v>
      </c>
      <c r="L563" s="30"/>
      <c r="M563" s="30"/>
      <c r="N563" s="30"/>
    </row>
    <row r="564" ht="25" customHeight="1" spans="1:14">
      <c r="A564" s="17">
        <f>COUNTA($A$4:A563)</f>
        <v>354</v>
      </c>
      <c r="B564" s="17" t="s">
        <v>813</v>
      </c>
      <c r="C564" s="30" t="s">
        <v>849</v>
      </c>
      <c r="D564" s="30" t="s">
        <v>864</v>
      </c>
      <c r="E564" s="30" t="s">
        <v>882</v>
      </c>
      <c r="F564" s="30" t="s">
        <v>67</v>
      </c>
      <c r="G564" s="30">
        <v>2</v>
      </c>
      <c r="H564" s="30" t="s">
        <v>29</v>
      </c>
      <c r="I564" s="30" t="s">
        <v>864</v>
      </c>
      <c r="J564" s="30">
        <v>3</v>
      </c>
      <c r="K564" s="30">
        <v>960</v>
      </c>
      <c r="L564" s="30">
        <v>1440</v>
      </c>
      <c r="M564" s="30" t="s">
        <v>883</v>
      </c>
      <c r="N564" s="30"/>
    </row>
    <row r="565" ht="25" customHeight="1" spans="1:14">
      <c r="A565" s="17"/>
      <c r="B565" s="17"/>
      <c r="C565" s="30"/>
      <c r="D565" s="30"/>
      <c r="E565" s="30"/>
      <c r="F565" s="30"/>
      <c r="G565" s="30"/>
      <c r="H565" s="30" t="s">
        <v>23</v>
      </c>
      <c r="I565" s="30" t="s">
        <v>864</v>
      </c>
      <c r="J565" s="30">
        <v>1</v>
      </c>
      <c r="K565" s="30">
        <v>480</v>
      </c>
      <c r="L565" s="30"/>
      <c r="M565" s="30"/>
      <c r="N565" s="30"/>
    </row>
    <row r="566" ht="30" customHeight="1" spans="1:14">
      <c r="A566" s="17">
        <f>COUNTA($A$4:A565)</f>
        <v>355</v>
      </c>
      <c r="B566" s="17" t="s">
        <v>813</v>
      </c>
      <c r="C566" s="30" t="s">
        <v>849</v>
      </c>
      <c r="D566" s="30" t="s">
        <v>864</v>
      </c>
      <c r="E566" s="30" t="s">
        <v>884</v>
      </c>
      <c r="F566" s="30" t="s">
        <v>27</v>
      </c>
      <c r="G566" s="30">
        <v>2</v>
      </c>
      <c r="H566" s="30" t="s">
        <v>29</v>
      </c>
      <c r="I566" s="30" t="s">
        <v>864</v>
      </c>
      <c r="J566" s="30">
        <v>2</v>
      </c>
      <c r="K566" s="30">
        <v>640</v>
      </c>
      <c r="L566" s="30">
        <v>640</v>
      </c>
      <c r="M566" s="30" t="s">
        <v>885</v>
      </c>
      <c r="N566" s="30"/>
    </row>
    <row r="567" ht="42" customHeight="1" spans="1:14">
      <c r="A567" s="17">
        <f>COUNTA($A$4:A566)</f>
        <v>356</v>
      </c>
      <c r="B567" s="17" t="s">
        <v>813</v>
      </c>
      <c r="C567" s="30" t="s">
        <v>849</v>
      </c>
      <c r="D567" s="30" t="s">
        <v>864</v>
      </c>
      <c r="E567" s="30" t="s">
        <v>886</v>
      </c>
      <c r="F567" s="30" t="s">
        <v>173</v>
      </c>
      <c r="G567" s="30">
        <v>3</v>
      </c>
      <c r="H567" s="30" t="s">
        <v>50</v>
      </c>
      <c r="I567" s="30" t="s">
        <v>864</v>
      </c>
      <c r="J567" s="30">
        <v>31</v>
      </c>
      <c r="K567" s="30">
        <v>279</v>
      </c>
      <c r="L567" s="30">
        <v>279</v>
      </c>
      <c r="M567" s="37" t="s">
        <v>887</v>
      </c>
      <c r="N567" s="30"/>
    </row>
    <row r="568" ht="30" customHeight="1" spans="1:14">
      <c r="A568" s="17">
        <f>COUNTA($A$4:A567)</f>
        <v>357</v>
      </c>
      <c r="B568" s="17" t="s">
        <v>813</v>
      </c>
      <c r="C568" s="30" t="s">
        <v>849</v>
      </c>
      <c r="D568" s="30" t="s">
        <v>888</v>
      </c>
      <c r="E568" s="30" t="s">
        <v>889</v>
      </c>
      <c r="F568" s="30" t="s">
        <v>95</v>
      </c>
      <c r="G568" s="30">
        <v>3</v>
      </c>
      <c r="H568" s="30" t="s">
        <v>29</v>
      </c>
      <c r="I568" s="30" t="s">
        <v>888</v>
      </c>
      <c r="J568" s="30">
        <v>1</v>
      </c>
      <c r="K568" s="30">
        <v>320</v>
      </c>
      <c r="L568" s="30">
        <v>320</v>
      </c>
      <c r="M568" s="30" t="s">
        <v>890</v>
      </c>
      <c r="N568" s="30"/>
    </row>
    <row r="569" ht="30" customHeight="1" spans="1:14">
      <c r="A569" s="17">
        <f>COUNTA($A$4:A568)</f>
        <v>358</v>
      </c>
      <c r="B569" s="17" t="s">
        <v>813</v>
      </c>
      <c r="C569" s="30" t="s">
        <v>849</v>
      </c>
      <c r="D569" s="30" t="s">
        <v>888</v>
      </c>
      <c r="E569" s="30" t="s">
        <v>891</v>
      </c>
      <c r="F569" s="30" t="s">
        <v>27</v>
      </c>
      <c r="G569" s="30">
        <v>2</v>
      </c>
      <c r="H569" s="30" t="s">
        <v>29</v>
      </c>
      <c r="I569" s="30" t="s">
        <v>888</v>
      </c>
      <c r="J569" s="30">
        <v>3</v>
      </c>
      <c r="K569" s="30">
        <v>960</v>
      </c>
      <c r="L569" s="30">
        <v>960</v>
      </c>
      <c r="M569" s="30" t="s">
        <v>892</v>
      </c>
      <c r="N569" s="30"/>
    </row>
    <row r="570" ht="25" customHeight="1" spans="1:14">
      <c r="A570" s="17">
        <f>COUNTA($A$4:A569)</f>
        <v>359</v>
      </c>
      <c r="B570" s="17" t="s">
        <v>813</v>
      </c>
      <c r="C570" s="30" t="s">
        <v>849</v>
      </c>
      <c r="D570" s="30" t="s">
        <v>888</v>
      </c>
      <c r="E570" s="30" t="s">
        <v>893</v>
      </c>
      <c r="F570" s="30" t="s">
        <v>64</v>
      </c>
      <c r="G570" s="30">
        <v>3</v>
      </c>
      <c r="H570" s="30" t="s">
        <v>28</v>
      </c>
      <c r="I570" s="30" t="s">
        <v>888</v>
      </c>
      <c r="J570" s="30">
        <v>1.5</v>
      </c>
      <c r="K570" s="30">
        <v>960</v>
      </c>
      <c r="L570" s="30">
        <v>1600</v>
      </c>
      <c r="M570" s="30" t="s">
        <v>894</v>
      </c>
      <c r="N570" s="30"/>
    </row>
    <row r="571" ht="25" customHeight="1" spans="1:14">
      <c r="A571" s="17"/>
      <c r="B571" s="17"/>
      <c r="C571" s="30"/>
      <c r="D571" s="30"/>
      <c r="E571" s="30"/>
      <c r="F571" s="30"/>
      <c r="G571" s="30"/>
      <c r="H571" s="30" t="s">
        <v>29</v>
      </c>
      <c r="I571" s="30" t="s">
        <v>888</v>
      </c>
      <c r="J571" s="30">
        <v>2</v>
      </c>
      <c r="K571" s="30">
        <v>640</v>
      </c>
      <c r="L571" s="30"/>
      <c r="M571" s="30"/>
      <c r="N571" s="30"/>
    </row>
    <row r="572" ht="30" customHeight="1" spans="1:14">
      <c r="A572" s="17">
        <f>COUNTA($A$4:A571)</f>
        <v>360</v>
      </c>
      <c r="B572" s="17" t="s">
        <v>813</v>
      </c>
      <c r="C572" s="30" t="s">
        <v>849</v>
      </c>
      <c r="D572" s="30" t="s">
        <v>888</v>
      </c>
      <c r="E572" s="30" t="s">
        <v>895</v>
      </c>
      <c r="F572" s="30" t="s">
        <v>424</v>
      </c>
      <c r="G572" s="30">
        <v>4</v>
      </c>
      <c r="H572" s="30" t="s">
        <v>29</v>
      </c>
      <c r="I572" s="30" t="s">
        <v>888</v>
      </c>
      <c r="J572" s="30">
        <v>0.8</v>
      </c>
      <c r="K572" s="30">
        <v>192</v>
      </c>
      <c r="L572" s="30">
        <v>192</v>
      </c>
      <c r="M572" s="30" t="s">
        <v>896</v>
      </c>
      <c r="N572" s="30"/>
    </row>
    <row r="573" ht="25" customHeight="1" spans="1:14">
      <c r="A573" s="17">
        <f>COUNTA($A$4:A572)</f>
        <v>361</v>
      </c>
      <c r="B573" s="17" t="s">
        <v>813</v>
      </c>
      <c r="C573" s="30" t="s">
        <v>849</v>
      </c>
      <c r="D573" s="30" t="s">
        <v>888</v>
      </c>
      <c r="E573" s="30" t="s">
        <v>897</v>
      </c>
      <c r="F573" s="30" t="s">
        <v>64</v>
      </c>
      <c r="G573" s="30">
        <v>1</v>
      </c>
      <c r="H573" s="30" t="s">
        <v>28</v>
      </c>
      <c r="I573" s="30" t="s">
        <v>888</v>
      </c>
      <c r="J573" s="30">
        <v>1</v>
      </c>
      <c r="K573" s="30">
        <v>640</v>
      </c>
      <c r="L573" s="30">
        <v>640</v>
      </c>
      <c r="M573" s="30"/>
      <c r="N573" s="30"/>
    </row>
    <row r="574" ht="30" customHeight="1" spans="1:14">
      <c r="A574" s="17">
        <f>COUNTA($A$4:A573)</f>
        <v>362</v>
      </c>
      <c r="B574" s="17" t="s">
        <v>813</v>
      </c>
      <c r="C574" s="30" t="s">
        <v>849</v>
      </c>
      <c r="D574" s="30" t="s">
        <v>898</v>
      </c>
      <c r="E574" s="30" t="s">
        <v>899</v>
      </c>
      <c r="F574" s="30" t="s">
        <v>27</v>
      </c>
      <c r="G574" s="30">
        <v>4</v>
      </c>
      <c r="H574" s="30" t="s">
        <v>29</v>
      </c>
      <c r="I574" s="30" t="s">
        <v>898</v>
      </c>
      <c r="J574" s="30">
        <v>2.2</v>
      </c>
      <c r="K574" s="30">
        <v>704</v>
      </c>
      <c r="L574" s="30">
        <v>704</v>
      </c>
      <c r="M574" s="30" t="s">
        <v>900</v>
      </c>
      <c r="N574" s="30"/>
    </row>
    <row r="575" ht="42" customHeight="1" spans="1:14">
      <c r="A575" s="17">
        <f>COUNTA($A$4:A574)</f>
        <v>363</v>
      </c>
      <c r="B575" s="17" t="s">
        <v>813</v>
      </c>
      <c r="C575" s="30" t="s">
        <v>849</v>
      </c>
      <c r="D575" s="30" t="s">
        <v>901</v>
      </c>
      <c r="E575" s="30" t="s">
        <v>902</v>
      </c>
      <c r="F575" s="30" t="s">
        <v>67</v>
      </c>
      <c r="G575" s="30">
        <v>1</v>
      </c>
      <c r="H575" s="30" t="s">
        <v>29</v>
      </c>
      <c r="I575" s="30" t="s">
        <v>901</v>
      </c>
      <c r="J575" s="30">
        <v>1.5</v>
      </c>
      <c r="K575" s="30">
        <v>480</v>
      </c>
      <c r="L575" s="30">
        <v>344</v>
      </c>
      <c r="M575" s="30" t="s">
        <v>903</v>
      </c>
      <c r="N575" s="30" t="s">
        <v>842</v>
      </c>
    </row>
    <row r="576" ht="42" customHeight="1" spans="1:14">
      <c r="A576" s="17">
        <f>COUNTA($A$4:A575)</f>
        <v>364</v>
      </c>
      <c r="B576" s="17" t="s">
        <v>813</v>
      </c>
      <c r="C576" s="30" t="s">
        <v>849</v>
      </c>
      <c r="D576" s="30" t="s">
        <v>901</v>
      </c>
      <c r="E576" s="30" t="s">
        <v>904</v>
      </c>
      <c r="F576" s="30" t="s">
        <v>27</v>
      </c>
      <c r="G576" s="30">
        <v>2</v>
      </c>
      <c r="H576" s="30" t="s">
        <v>29</v>
      </c>
      <c r="I576" s="30" t="s">
        <v>901</v>
      </c>
      <c r="J576" s="30">
        <v>1.86</v>
      </c>
      <c r="K576" s="30">
        <v>595.2</v>
      </c>
      <c r="L576" s="30">
        <v>595.2</v>
      </c>
      <c r="M576" s="30" t="s">
        <v>905</v>
      </c>
      <c r="N576" s="30"/>
    </row>
    <row r="577" ht="25" customHeight="1" spans="1:14">
      <c r="A577" s="17">
        <f>COUNTA($A$4:A576)</f>
        <v>365</v>
      </c>
      <c r="B577" s="17" t="s">
        <v>813</v>
      </c>
      <c r="C577" s="30" t="s">
        <v>849</v>
      </c>
      <c r="D577" s="30" t="s">
        <v>901</v>
      </c>
      <c r="E577" s="30" t="s">
        <v>906</v>
      </c>
      <c r="F577" s="30" t="s">
        <v>173</v>
      </c>
      <c r="G577" s="30">
        <v>3</v>
      </c>
      <c r="H577" s="30" t="s">
        <v>29</v>
      </c>
      <c r="I577" s="30" t="s">
        <v>901</v>
      </c>
      <c r="J577" s="30">
        <v>1.2</v>
      </c>
      <c r="K577" s="30">
        <v>288</v>
      </c>
      <c r="L577" s="30">
        <v>1131</v>
      </c>
      <c r="M577" s="30" t="s">
        <v>907</v>
      </c>
      <c r="N577" s="30"/>
    </row>
    <row r="578" ht="25" customHeight="1" spans="1:14">
      <c r="A578" s="17"/>
      <c r="B578" s="17"/>
      <c r="C578" s="30"/>
      <c r="D578" s="30"/>
      <c r="E578" s="30"/>
      <c r="F578" s="30"/>
      <c r="G578" s="30"/>
      <c r="H578" s="30" t="s">
        <v>23</v>
      </c>
      <c r="I578" s="30" t="s">
        <v>901</v>
      </c>
      <c r="J578" s="30">
        <v>1.3</v>
      </c>
      <c r="K578" s="30">
        <v>468</v>
      </c>
      <c r="L578" s="30"/>
      <c r="M578" s="30"/>
      <c r="N578" s="30"/>
    </row>
    <row r="579" ht="25" customHeight="1" spans="1:14">
      <c r="A579" s="17"/>
      <c r="B579" s="17"/>
      <c r="C579" s="30"/>
      <c r="D579" s="30"/>
      <c r="E579" s="30"/>
      <c r="F579" s="30"/>
      <c r="G579" s="30"/>
      <c r="H579" s="30" t="s">
        <v>828</v>
      </c>
      <c r="I579" s="30" t="s">
        <v>901</v>
      </c>
      <c r="J579" s="30">
        <v>2.5</v>
      </c>
      <c r="K579" s="30">
        <v>375</v>
      </c>
      <c r="L579" s="30"/>
      <c r="M579" s="30"/>
      <c r="N579" s="30"/>
    </row>
    <row r="580" ht="25" customHeight="1" spans="1:14">
      <c r="A580" s="17">
        <f>COUNTA($A$4:A579)</f>
        <v>366</v>
      </c>
      <c r="B580" s="17" t="s">
        <v>813</v>
      </c>
      <c r="C580" s="30" t="s">
        <v>849</v>
      </c>
      <c r="D580" s="30" t="s">
        <v>908</v>
      </c>
      <c r="E580" s="30" t="s">
        <v>909</v>
      </c>
      <c r="F580" s="30" t="s">
        <v>64</v>
      </c>
      <c r="G580" s="30">
        <v>3</v>
      </c>
      <c r="H580" s="30" t="s">
        <v>23</v>
      </c>
      <c r="I580" s="30" t="s">
        <v>908</v>
      </c>
      <c r="J580" s="30">
        <v>1</v>
      </c>
      <c r="K580" s="30">
        <v>480</v>
      </c>
      <c r="L580" s="30">
        <v>1440</v>
      </c>
      <c r="M580" s="30" t="s">
        <v>910</v>
      </c>
      <c r="N580" s="30"/>
    </row>
    <row r="581" ht="25" customHeight="1" spans="1:14">
      <c r="A581" s="17"/>
      <c r="B581" s="17"/>
      <c r="C581" s="30"/>
      <c r="D581" s="30"/>
      <c r="E581" s="30"/>
      <c r="F581" s="30"/>
      <c r="G581" s="30"/>
      <c r="H581" s="30" t="s">
        <v>28</v>
      </c>
      <c r="I581" s="30" t="s">
        <v>908</v>
      </c>
      <c r="J581" s="30">
        <v>1.5</v>
      </c>
      <c r="K581" s="30">
        <v>960</v>
      </c>
      <c r="L581" s="30"/>
      <c r="M581" s="30"/>
      <c r="N581" s="30"/>
    </row>
    <row r="582" ht="25" customHeight="1" spans="1:14">
      <c r="A582" s="17">
        <f>COUNTA($A$4:A581)</f>
        <v>367</v>
      </c>
      <c r="B582" s="17" t="s">
        <v>813</v>
      </c>
      <c r="C582" s="30" t="s">
        <v>849</v>
      </c>
      <c r="D582" s="30" t="s">
        <v>911</v>
      </c>
      <c r="E582" s="30" t="s">
        <v>912</v>
      </c>
      <c r="F582" s="30" t="s">
        <v>173</v>
      </c>
      <c r="G582" s="30">
        <v>1</v>
      </c>
      <c r="H582" s="30" t="s">
        <v>23</v>
      </c>
      <c r="I582" s="30" t="s">
        <v>911</v>
      </c>
      <c r="J582" s="30">
        <v>0.5</v>
      </c>
      <c r="K582" s="30">
        <v>180</v>
      </c>
      <c r="L582" s="30">
        <v>180</v>
      </c>
      <c r="M582" s="30"/>
      <c r="N582" s="30"/>
    </row>
    <row r="583" ht="25" customHeight="1" spans="1:14">
      <c r="A583" s="17">
        <f>COUNTA($A$4:A582)</f>
        <v>368</v>
      </c>
      <c r="B583" s="17" t="s">
        <v>813</v>
      </c>
      <c r="C583" s="31" t="s">
        <v>913</v>
      </c>
      <c r="D583" s="31" t="s">
        <v>914</v>
      </c>
      <c r="E583" s="31" t="s">
        <v>915</v>
      </c>
      <c r="F583" s="31" t="s">
        <v>67</v>
      </c>
      <c r="G583" s="31">
        <v>5</v>
      </c>
      <c r="H583" s="31" t="s">
        <v>44</v>
      </c>
      <c r="I583" s="31" t="s">
        <v>914</v>
      </c>
      <c r="J583" s="31">
        <v>1.5</v>
      </c>
      <c r="K583" s="31">
        <f>400*0.8*1.5</f>
        <v>480</v>
      </c>
      <c r="L583" s="31">
        <v>3520</v>
      </c>
      <c r="M583" s="31"/>
      <c r="N583" s="31"/>
    </row>
    <row r="584" ht="25" customHeight="1" spans="1:14">
      <c r="A584" s="17"/>
      <c r="B584" s="17"/>
      <c r="C584" s="31"/>
      <c r="D584" s="31"/>
      <c r="E584" s="31"/>
      <c r="F584" s="31"/>
      <c r="G584" s="31"/>
      <c r="H584" s="31" t="s">
        <v>129</v>
      </c>
      <c r="I584" s="31"/>
      <c r="J584" s="31">
        <v>1</v>
      </c>
      <c r="K584" s="31">
        <f>600*0.8*1</f>
        <v>480</v>
      </c>
      <c r="L584" s="31"/>
      <c r="M584" s="31"/>
      <c r="N584" s="31"/>
    </row>
    <row r="585" ht="25" customHeight="1" spans="1:14">
      <c r="A585" s="17"/>
      <c r="B585" s="17"/>
      <c r="C585" s="31"/>
      <c r="D585" s="31"/>
      <c r="E585" s="31"/>
      <c r="F585" s="31"/>
      <c r="G585" s="31"/>
      <c r="H585" s="31" t="s">
        <v>187</v>
      </c>
      <c r="I585" s="31"/>
      <c r="J585" s="31">
        <v>4</v>
      </c>
      <c r="K585" s="31">
        <v>2560</v>
      </c>
      <c r="L585" s="31"/>
      <c r="M585" s="31"/>
      <c r="N585" s="31"/>
    </row>
    <row r="586" ht="25" customHeight="1" spans="1:14">
      <c r="A586" s="17">
        <f>COUNTA($A$4:A585)</f>
        <v>369</v>
      </c>
      <c r="B586" s="17" t="s">
        <v>813</v>
      </c>
      <c r="C586" s="31" t="s">
        <v>913</v>
      </c>
      <c r="D586" s="31" t="s">
        <v>914</v>
      </c>
      <c r="E586" s="31" t="s">
        <v>916</v>
      </c>
      <c r="F586" s="31" t="s">
        <v>34</v>
      </c>
      <c r="G586" s="31">
        <v>1</v>
      </c>
      <c r="H586" s="31" t="s">
        <v>44</v>
      </c>
      <c r="I586" s="31" t="s">
        <v>914</v>
      </c>
      <c r="J586" s="31">
        <v>1.5</v>
      </c>
      <c r="K586" s="31">
        <f>400*0.8*1.5</f>
        <v>480</v>
      </c>
      <c r="L586" s="31">
        <f>400*0.8*1.5</f>
        <v>480</v>
      </c>
      <c r="M586" s="31"/>
      <c r="N586" s="31"/>
    </row>
    <row r="587" ht="25" customHeight="1" spans="1:14">
      <c r="A587" s="17">
        <f>COUNTA($A$4:A586)</f>
        <v>370</v>
      </c>
      <c r="B587" s="17" t="s">
        <v>813</v>
      </c>
      <c r="C587" s="31" t="s">
        <v>913</v>
      </c>
      <c r="D587" s="31" t="s">
        <v>914</v>
      </c>
      <c r="E587" s="31" t="s">
        <v>917</v>
      </c>
      <c r="F587" s="31" t="s">
        <v>173</v>
      </c>
      <c r="G587" s="31">
        <v>2</v>
      </c>
      <c r="H587" s="31" t="s">
        <v>187</v>
      </c>
      <c r="I587" s="31" t="s">
        <v>914</v>
      </c>
      <c r="J587" s="31">
        <v>2</v>
      </c>
      <c r="K587" s="31">
        <f>800*0.6*2</f>
        <v>960</v>
      </c>
      <c r="L587" s="31">
        <f>800*0.6*2</f>
        <v>960</v>
      </c>
      <c r="M587" s="31"/>
      <c r="N587" s="31"/>
    </row>
    <row r="588" ht="25" customHeight="1" spans="1:14">
      <c r="A588" s="17">
        <f>COUNTA($A$4:A587)</f>
        <v>371</v>
      </c>
      <c r="B588" s="17" t="s">
        <v>813</v>
      </c>
      <c r="C588" s="31" t="s">
        <v>913</v>
      </c>
      <c r="D588" s="31" t="s">
        <v>914</v>
      </c>
      <c r="E588" s="31" t="s">
        <v>918</v>
      </c>
      <c r="F588" s="31" t="s">
        <v>64</v>
      </c>
      <c r="G588" s="31">
        <v>5</v>
      </c>
      <c r="H588" s="31" t="s">
        <v>129</v>
      </c>
      <c r="I588" s="31" t="s">
        <v>914</v>
      </c>
      <c r="J588" s="31">
        <v>1.5</v>
      </c>
      <c r="K588" s="31">
        <f>600*0.8*1.5</f>
        <v>720</v>
      </c>
      <c r="L588" s="31">
        <v>1200</v>
      </c>
      <c r="M588" s="31"/>
      <c r="N588" s="31"/>
    </row>
    <row r="589" ht="25" customHeight="1" spans="1:14">
      <c r="A589" s="17"/>
      <c r="B589" s="17"/>
      <c r="C589" s="31"/>
      <c r="D589" s="31"/>
      <c r="E589" s="31"/>
      <c r="F589" s="31"/>
      <c r="G589" s="31"/>
      <c r="H589" s="31" t="s">
        <v>44</v>
      </c>
      <c r="I589" s="31"/>
      <c r="J589" s="31">
        <v>1.5</v>
      </c>
      <c r="K589" s="31">
        <f>400*0.8*1.5</f>
        <v>480</v>
      </c>
      <c r="L589" s="31"/>
      <c r="M589" s="31"/>
      <c r="N589" s="31"/>
    </row>
    <row r="590" ht="25" customHeight="1" spans="1:14">
      <c r="A590" s="17">
        <f>COUNTA($A$4:A589)</f>
        <v>372</v>
      </c>
      <c r="B590" s="17" t="s">
        <v>813</v>
      </c>
      <c r="C590" s="31" t="s">
        <v>913</v>
      </c>
      <c r="D590" s="31" t="s">
        <v>914</v>
      </c>
      <c r="E590" s="31" t="s">
        <v>919</v>
      </c>
      <c r="F590" s="18" t="s">
        <v>424</v>
      </c>
      <c r="G590" s="31">
        <v>3</v>
      </c>
      <c r="H590" s="31" t="s">
        <v>29</v>
      </c>
      <c r="I590" s="31" t="s">
        <v>914</v>
      </c>
      <c r="J590" s="31">
        <v>5</v>
      </c>
      <c r="K590" s="31">
        <f>400*0.6*5</f>
        <v>1200</v>
      </c>
      <c r="L590" s="31">
        <f>400*0.6*5</f>
        <v>1200</v>
      </c>
      <c r="M590" s="31"/>
      <c r="N590" s="31"/>
    </row>
    <row r="591" ht="25" customHeight="1" spans="1:14">
      <c r="A591" s="17">
        <f>COUNTA($A$4:A590)</f>
        <v>373</v>
      </c>
      <c r="B591" s="17" t="s">
        <v>813</v>
      </c>
      <c r="C591" s="31" t="s">
        <v>913</v>
      </c>
      <c r="D591" s="31" t="s">
        <v>914</v>
      </c>
      <c r="E591" s="31" t="s">
        <v>920</v>
      </c>
      <c r="F591" s="31" t="s">
        <v>64</v>
      </c>
      <c r="G591" s="31">
        <v>4</v>
      </c>
      <c r="H591" s="31" t="s">
        <v>44</v>
      </c>
      <c r="I591" s="31" t="s">
        <v>914</v>
      </c>
      <c r="J591" s="31">
        <v>3</v>
      </c>
      <c r="K591" s="31">
        <v>960</v>
      </c>
      <c r="L591" s="31">
        <v>960</v>
      </c>
      <c r="M591" s="31"/>
      <c r="N591" s="31"/>
    </row>
    <row r="592" ht="25" customHeight="1" spans="1:14">
      <c r="A592" s="17">
        <f>COUNTA($A$4:A591)</f>
        <v>374</v>
      </c>
      <c r="B592" s="17" t="s">
        <v>813</v>
      </c>
      <c r="C592" s="31" t="s">
        <v>913</v>
      </c>
      <c r="D592" s="31" t="s">
        <v>914</v>
      </c>
      <c r="E592" s="31" t="s">
        <v>921</v>
      </c>
      <c r="F592" s="31" t="s">
        <v>34</v>
      </c>
      <c r="G592" s="31">
        <v>4</v>
      </c>
      <c r="H592" s="31" t="s">
        <v>187</v>
      </c>
      <c r="I592" s="31" t="s">
        <v>914</v>
      </c>
      <c r="J592" s="31">
        <v>1.5</v>
      </c>
      <c r="K592" s="31">
        <v>960</v>
      </c>
      <c r="L592" s="31">
        <v>1600</v>
      </c>
      <c r="M592" s="31"/>
      <c r="N592" s="31"/>
    </row>
    <row r="593" ht="25" customHeight="1" spans="1:14">
      <c r="A593" s="17"/>
      <c r="B593" s="17"/>
      <c r="C593" s="31"/>
      <c r="D593" s="31"/>
      <c r="E593" s="31"/>
      <c r="F593" s="31"/>
      <c r="G593" s="31"/>
      <c r="H593" s="31" t="s">
        <v>44</v>
      </c>
      <c r="I593" s="31"/>
      <c r="J593" s="31">
        <v>2</v>
      </c>
      <c r="K593" s="31">
        <f>400*0.8*2</f>
        <v>640</v>
      </c>
      <c r="L593" s="31"/>
      <c r="M593" s="31"/>
      <c r="N593" s="31"/>
    </row>
    <row r="594" ht="25" customHeight="1" spans="1:14">
      <c r="A594" s="17">
        <f>COUNTA($A$4:A593)</f>
        <v>375</v>
      </c>
      <c r="B594" s="17" t="s">
        <v>813</v>
      </c>
      <c r="C594" s="31" t="s">
        <v>913</v>
      </c>
      <c r="D594" s="31" t="s">
        <v>914</v>
      </c>
      <c r="E594" s="31" t="s">
        <v>922</v>
      </c>
      <c r="F594" s="31" t="s">
        <v>64</v>
      </c>
      <c r="G594" s="31">
        <v>5</v>
      </c>
      <c r="H594" s="31" t="s">
        <v>44</v>
      </c>
      <c r="I594" s="31" t="s">
        <v>914</v>
      </c>
      <c r="J594" s="31">
        <v>2</v>
      </c>
      <c r="K594" s="31">
        <f>400*0.8*2</f>
        <v>640</v>
      </c>
      <c r="L594" s="31">
        <f>400*0.8*2</f>
        <v>640</v>
      </c>
      <c r="M594" s="31"/>
      <c r="N594" s="31"/>
    </row>
    <row r="595" ht="25" customHeight="1" spans="1:14">
      <c r="A595" s="17">
        <f>COUNTA($A$4:A594)</f>
        <v>376</v>
      </c>
      <c r="B595" s="17" t="s">
        <v>813</v>
      </c>
      <c r="C595" s="31" t="s">
        <v>913</v>
      </c>
      <c r="D595" s="31" t="s">
        <v>914</v>
      </c>
      <c r="E595" s="31" t="s">
        <v>923</v>
      </c>
      <c r="F595" s="31" t="s">
        <v>424</v>
      </c>
      <c r="G595" s="31">
        <v>2</v>
      </c>
      <c r="H595" s="31" t="s">
        <v>44</v>
      </c>
      <c r="I595" s="31" t="s">
        <v>914</v>
      </c>
      <c r="J595" s="31">
        <v>2</v>
      </c>
      <c r="K595" s="31">
        <f>400*0.6*2</f>
        <v>480</v>
      </c>
      <c r="L595" s="31">
        <v>1140</v>
      </c>
      <c r="M595" s="31"/>
      <c r="N595" s="31"/>
    </row>
    <row r="596" ht="25" customHeight="1" spans="1:14">
      <c r="A596" s="17"/>
      <c r="B596" s="17"/>
      <c r="C596" s="31"/>
      <c r="D596" s="31"/>
      <c r="E596" s="31"/>
      <c r="F596" s="31"/>
      <c r="G596" s="31"/>
      <c r="H596" s="31" t="s">
        <v>29</v>
      </c>
      <c r="I596" s="31"/>
      <c r="J596" s="31">
        <v>1.5</v>
      </c>
      <c r="K596" s="31">
        <f>400*0.6*1.5</f>
        <v>360</v>
      </c>
      <c r="L596" s="31"/>
      <c r="M596" s="31"/>
      <c r="N596" s="31"/>
    </row>
    <row r="597" ht="25" customHeight="1" spans="1:14">
      <c r="A597" s="17"/>
      <c r="B597" s="17"/>
      <c r="C597" s="31"/>
      <c r="D597" s="31"/>
      <c r="E597" s="31"/>
      <c r="F597" s="31"/>
      <c r="G597" s="31"/>
      <c r="H597" s="31" t="s">
        <v>55</v>
      </c>
      <c r="I597" s="31"/>
      <c r="J597" s="31">
        <v>1</v>
      </c>
      <c r="K597" s="31">
        <f>500*0.6*1</f>
        <v>300</v>
      </c>
      <c r="L597" s="31"/>
      <c r="M597" s="31"/>
      <c r="N597" s="31"/>
    </row>
    <row r="598" ht="25" customHeight="1" spans="1:14">
      <c r="A598" s="17">
        <f>COUNTA($A$4:A597)</f>
        <v>377</v>
      </c>
      <c r="B598" s="17" t="s">
        <v>813</v>
      </c>
      <c r="C598" s="31" t="s">
        <v>913</v>
      </c>
      <c r="D598" s="31" t="s">
        <v>924</v>
      </c>
      <c r="E598" s="31" t="s">
        <v>925</v>
      </c>
      <c r="F598" s="31" t="s">
        <v>27</v>
      </c>
      <c r="G598" s="31">
        <v>2</v>
      </c>
      <c r="H598" s="31" t="s">
        <v>187</v>
      </c>
      <c r="I598" s="31" t="s">
        <v>924</v>
      </c>
      <c r="J598" s="31">
        <v>0.4</v>
      </c>
      <c r="K598" s="31">
        <f>800*0.8*0.4</f>
        <v>256</v>
      </c>
      <c r="L598" s="31">
        <f>800*0.8*0.4</f>
        <v>256</v>
      </c>
      <c r="M598" s="31"/>
      <c r="N598" s="31"/>
    </row>
    <row r="599" ht="25" customHeight="1" spans="1:14">
      <c r="A599" s="17">
        <f>COUNTA($A$4:A598)</f>
        <v>378</v>
      </c>
      <c r="B599" s="17" t="s">
        <v>813</v>
      </c>
      <c r="C599" s="31" t="s">
        <v>913</v>
      </c>
      <c r="D599" s="31" t="s">
        <v>924</v>
      </c>
      <c r="E599" s="31" t="s">
        <v>926</v>
      </c>
      <c r="F599" s="31" t="s">
        <v>173</v>
      </c>
      <c r="G599" s="31">
        <v>1</v>
      </c>
      <c r="H599" s="31" t="s">
        <v>44</v>
      </c>
      <c r="I599" s="31" t="s">
        <v>924</v>
      </c>
      <c r="J599" s="31">
        <v>1</v>
      </c>
      <c r="K599" s="31">
        <f>400*0.6*1</f>
        <v>240</v>
      </c>
      <c r="L599" s="31">
        <v>840</v>
      </c>
      <c r="M599" s="31"/>
      <c r="N599" s="31"/>
    </row>
    <row r="600" ht="25" customHeight="1" spans="1:14">
      <c r="A600" s="17"/>
      <c r="B600" s="17"/>
      <c r="C600" s="31"/>
      <c r="D600" s="31"/>
      <c r="E600" s="31"/>
      <c r="F600" s="31"/>
      <c r="G600" s="31"/>
      <c r="H600" s="31" t="s">
        <v>23</v>
      </c>
      <c r="I600" s="31"/>
      <c r="J600" s="31">
        <v>1</v>
      </c>
      <c r="K600" s="31">
        <v>360</v>
      </c>
      <c r="L600" s="31"/>
      <c r="M600" s="31"/>
      <c r="N600" s="31"/>
    </row>
    <row r="601" ht="25" customHeight="1" spans="1:14">
      <c r="A601" s="17"/>
      <c r="B601" s="17"/>
      <c r="C601" s="31"/>
      <c r="D601" s="31"/>
      <c r="E601" s="31"/>
      <c r="F601" s="31"/>
      <c r="G601" s="31"/>
      <c r="H601" s="31" t="s">
        <v>29</v>
      </c>
      <c r="I601" s="31"/>
      <c r="J601" s="31">
        <v>1</v>
      </c>
      <c r="K601" s="31">
        <f>400*0.6*1</f>
        <v>240</v>
      </c>
      <c r="L601" s="31"/>
      <c r="M601" s="31"/>
      <c r="N601" s="31"/>
    </row>
    <row r="602" ht="25" customHeight="1" spans="1:14">
      <c r="A602" s="17">
        <f>COUNTA($A$4:A601)</f>
        <v>379</v>
      </c>
      <c r="B602" s="17" t="s">
        <v>813</v>
      </c>
      <c r="C602" s="31" t="s">
        <v>913</v>
      </c>
      <c r="D602" s="31" t="s">
        <v>924</v>
      </c>
      <c r="E602" s="31" t="s">
        <v>927</v>
      </c>
      <c r="F602" s="31" t="s">
        <v>64</v>
      </c>
      <c r="G602" s="31">
        <v>3</v>
      </c>
      <c r="H602" s="31" t="s">
        <v>187</v>
      </c>
      <c r="I602" s="31" t="s">
        <v>924</v>
      </c>
      <c r="J602" s="31">
        <v>0.5</v>
      </c>
      <c r="K602" s="31">
        <v>320</v>
      </c>
      <c r="L602" s="31">
        <v>3800</v>
      </c>
      <c r="M602" s="31"/>
      <c r="N602" s="31"/>
    </row>
    <row r="603" ht="25" customHeight="1" spans="1:14">
      <c r="A603" s="17"/>
      <c r="B603" s="17"/>
      <c r="C603" s="31"/>
      <c r="D603" s="31"/>
      <c r="E603" s="31"/>
      <c r="F603" s="31"/>
      <c r="G603" s="31"/>
      <c r="H603" s="31" t="s">
        <v>44</v>
      </c>
      <c r="I603" s="31"/>
      <c r="J603" s="31">
        <v>1.5</v>
      </c>
      <c r="K603" s="31">
        <f>400*0.6*2</f>
        <v>480</v>
      </c>
      <c r="L603" s="31"/>
      <c r="M603" s="31"/>
      <c r="N603" s="31"/>
    </row>
    <row r="604" ht="25" customHeight="1" spans="1:14">
      <c r="A604" s="17"/>
      <c r="B604" s="17"/>
      <c r="C604" s="31"/>
      <c r="D604" s="31"/>
      <c r="E604" s="31"/>
      <c r="F604" s="31"/>
      <c r="G604" s="31"/>
      <c r="H604" s="31" t="s">
        <v>249</v>
      </c>
      <c r="I604" s="31"/>
      <c r="J604" s="31">
        <v>15</v>
      </c>
      <c r="K604" s="31">
        <f>250*0.8*15</f>
        <v>3000</v>
      </c>
      <c r="L604" s="31"/>
      <c r="M604" s="31"/>
      <c r="N604" s="31"/>
    </row>
    <row r="605" ht="25" customHeight="1" spans="1:14">
      <c r="A605" s="17">
        <f>COUNTA($A$4:A604)</f>
        <v>380</v>
      </c>
      <c r="B605" s="17" t="s">
        <v>813</v>
      </c>
      <c r="C605" s="31" t="s">
        <v>913</v>
      </c>
      <c r="D605" s="31" t="s">
        <v>928</v>
      </c>
      <c r="E605" s="31" t="s">
        <v>929</v>
      </c>
      <c r="F605" s="31" t="s">
        <v>34</v>
      </c>
      <c r="G605" s="31">
        <v>4</v>
      </c>
      <c r="H605" s="31" t="s">
        <v>44</v>
      </c>
      <c r="I605" s="31" t="s">
        <v>928</v>
      </c>
      <c r="J605" s="31">
        <v>1</v>
      </c>
      <c r="K605" s="31">
        <f>400*0.8*1</f>
        <v>320</v>
      </c>
      <c r="L605" s="31">
        <v>720</v>
      </c>
      <c r="M605" s="31"/>
      <c r="N605" s="31"/>
    </row>
    <row r="606" ht="25" customHeight="1" spans="1:14">
      <c r="A606" s="17"/>
      <c r="B606" s="17"/>
      <c r="C606" s="31"/>
      <c r="D606" s="31"/>
      <c r="E606" s="31"/>
      <c r="F606" s="31"/>
      <c r="G606" s="31"/>
      <c r="H606" s="31" t="s">
        <v>55</v>
      </c>
      <c r="I606" s="31"/>
      <c r="J606" s="31">
        <v>1</v>
      </c>
      <c r="K606" s="31">
        <v>400</v>
      </c>
      <c r="L606" s="31"/>
      <c r="M606" s="31"/>
      <c r="N606" s="31"/>
    </row>
    <row r="607" ht="25" customHeight="1" spans="1:14">
      <c r="A607" s="17">
        <f>COUNTA($A$4:A606)</f>
        <v>381</v>
      </c>
      <c r="B607" s="17" t="s">
        <v>813</v>
      </c>
      <c r="C607" s="31" t="s">
        <v>913</v>
      </c>
      <c r="D607" s="31" t="s">
        <v>924</v>
      </c>
      <c r="E607" s="31" t="s">
        <v>930</v>
      </c>
      <c r="F607" s="31" t="s">
        <v>424</v>
      </c>
      <c r="G607" s="31">
        <v>3</v>
      </c>
      <c r="H607" s="31" t="s">
        <v>44</v>
      </c>
      <c r="I607" s="31" t="s">
        <v>924</v>
      </c>
      <c r="J607" s="31">
        <v>2</v>
      </c>
      <c r="K607" s="31">
        <v>480</v>
      </c>
      <c r="L607" s="31">
        <v>1080</v>
      </c>
      <c r="M607" s="31"/>
      <c r="N607" s="31"/>
    </row>
    <row r="608" ht="25" customHeight="1" spans="1:14">
      <c r="A608" s="17"/>
      <c r="B608" s="17"/>
      <c r="C608" s="31"/>
      <c r="D608" s="31"/>
      <c r="E608" s="31"/>
      <c r="F608" s="31"/>
      <c r="G608" s="31"/>
      <c r="H608" s="31" t="s">
        <v>828</v>
      </c>
      <c r="I608" s="31"/>
      <c r="J608" s="31">
        <v>4</v>
      </c>
      <c r="K608" s="31">
        <f>250*0.6*4</f>
        <v>600</v>
      </c>
      <c r="L608" s="31"/>
      <c r="M608" s="31"/>
      <c r="N608" s="31"/>
    </row>
    <row r="609" ht="25" customHeight="1" spans="1:14">
      <c r="A609" s="17">
        <f>COUNTA($A$4:A608)</f>
        <v>382</v>
      </c>
      <c r="B609" s="17" t="s">
        <v>813</v>
      </c>
      <c r="C609" s="31" t="s">
        <v>913</v>
      </c>
      <c r="D609" s="31" t="s">
        <v>924</v>
      </c>
      <c r="E609" s="31" t="s">
        <v>931</v>
      </c>
      <c r="F609" s="31" t="s">
        <v>67</v>
      </c>
      <c r="G609" s="31">
        <v>2</v>
      </c>
      <c r="H609" s="31" t="s">
        <v>187</v>
      </c>
      <c r="I609" s="31" t="s">
        <v>924</v>
      </c>
      <c r="J609" s="31">
        <v>4</v>
      </c>
      <c r="K609" s="31">
        <f>800*0.8*4</f>
        <v>2560</v>
      </c>
      <c r="L609" s="31">
        <v>4000</v>
      </c>
      <c r="M609" s="31"/>
      <c r="N609" s="31"/>
    </row>
    <row r="610" ht="25" customHeight="1" spans="1:14">
      <c r="A610" s="17"/>
      <c r="B610" s="17"/>
      <c r="C610" s="31"/>
      <c r="D610" s="31"/>
      <c r="E610" s="31"/>
      <c r="F610" s="31"/>
      <c r="G610" s="31"/>
      <c r="H610" s="31" t="s">
        <v>932</v>
      </c>
      <c r="I610" s="31" t="s">
        <v>933</v>
      </c>
      <c r="J610" s="31">
        <v>3</v>
      </c>
      <c r="K610" s="31">
        <f>600*0.8*3</f>
        <v>1440</v>
      </c>
      <c r="L610" s="31"/>
      <c r="M610" s="31"/>
      <c r="N610" s="31"/>
    </row>
    <row r="611" ht="25" customHeight="1" spans="1:14">
      <c r="A611" s="17">
        <f>COUNTA($A$4:A610)</f>
        <v>383</v>
      </c>
      <c r="B611" s="17" t="s">
        <v>813</v>
      </c>
      <c r="C611" s="31" t="s">
        <v>934</v>
      </c>
      <c r="D611" s="31" t="s">
        <v>292</v>
      </c>
      <c r="E611" s="31" t="s">
        <v>935</v>
      </c>
      <c r="F611" s="31" t="s">
        <v>64</v>
      </c>
      <c r="G611" s="31">
        <v>2</v>
      </c>
      <c r="H611" s="31" t="s">
        <v>55</v>
      </c>
      <c r="I611" s="31" t="s">
        <v>292</v>
      </c>
      <c r="J611" s="31">
        <v>1.4</v>
      </c>
      <c r="K611" s="31">
        <v>560</v>
      </c>
      <c r="L611" s="31">
        <v>2224</v>
      </c>
      <c r="M611" s="31" t="s">
        <v>936</v>
      </c>
      <c r="N611" s="31"/>
    </row>
    <row r="612" ht="25" customHeight="1" spans="1:14">
      <c r="A612" s="17"/>
      <c r="B612" s="17"/>
      <c r="C612" s="31"/>
      <c r="D612" s="31" t="s">
        <v>292</v>
      </c>
      <c r="E612" s="31"/>
      <c r="F612" s="31"/>
      <c r="G612" s="31"/>
      <c r="H612" s="31" t="s">
        <v>28</v>
      </c>
      <c r="I612" s="31" t="s">
        <v>292</v>
      </c>
      <c r="J612" s="31">
        <v>2.6</v>
      </c>
      <c r="K612" s="31">
        <v>1664</v>
      </c>
      <c r="L612" s="31"/>
      <c r="M612" s="31"/>
      <c r="N612" s="31"/>
    </row>
    <row r="613" ht="30" customHeight="1" spans="1:14">
      <c r="A613" s="17">
        <f>COUNTA($A$4:A612)</f>
        <v>384</v>
      </c>
      <c r="B613" s="17" t="s">
        <v>813</v>
      </c>
      <c r="C613" s="31" t="s">
        <v>934</v>
      </c>
      <c r="D613" s="31" t="s">
        <v>292</v>
      </c>
      <c r="E613" s="31" t="s">
        <v>937</v>
      </c>
      <c r="F613" s="31" t="s">
        <v>34</v>
      </c>
      <c r="G613" s="31">
        <v>1</v>
      </c>
      <c r="H613" s="31" t="s">
        <v>29</v>
      </c>
      <c r="I613" s="31" t="s">
        <v>292</v>
      </c>
      <c r="J613" s="31">
        <v>1</v>
      </c>
      <c r="K613" s="31">
        <v>320</v>
      </c>
      <c r="L613" s="31">
        <v>320</v>
      </c>
      <c r="M613" s="31" t="s">
        <v>938</v>
      </c>
      <c r="N613" s="31"/>
    </row>
    <row r="614" ht="25" customHeight="1" spans="1:14">
      <c r="A614" s="17">
        <f>COUNTA($A$4:A613)</f>
        <v>385</v>
      </c>
      <c r="B614" s="17" t="s">
        <v>813</v>
      </c>
      <c r="C614" s="31" t="s">
        <v>934</v>
      </c>
      <c r="D614" s="31" t="s">
        <v>292</v>
      </c>
      <c r="E614" s="31" t="s">
        <v>939</v>
      </c>
      <c r="F614" s="31" t="s">
        <v>34</v>
      </c>
      <c r="G614" s="31">
        <v>3</v>
      </c>
      <c r="H614" s="31" t="s">
        <v>28</v>
      </c>
      <c r="I614" s="31" t="s">
        <v>292</v>
      </c>
      <c r="J614" s="31">
        <v>1</v>
      </c>
      <c r="K614" s="31">
        <v>640</v>
      </c>
      <c r="L614" s="31">
        <v>1920</v>
      </c>
      <c r="M614" s="31"/>
      <c r="N614" s="31"/>
    </row>
    <row r="615" ht="25" customHeight="1" spans="1:14">
      <c r="A615" s="17"/>
      <c r="B615" s="17"/>
      <c r="C615" s="31"/>
      <c r="D615" s="31" t="s">
        <v>292</v>
      </c>
      <c r="E615" s="31"/>
      <c r="F615" s="31"/>
      <c r="G615" s="31"/>
      <c r="H615" s="31" t="s">
        <v>29</v>
      </c>
      <c r="I615" s="31" t="s">
        <v>292</v>
      </c>
      <c r="J615" s="31">
        <v>1</v>
      </c>
      <c r="K615" s="31">
        <v>320</v>
      </c>
      <c r="L615" s="31"/>
      <c r="M615" s="31"/>
      <c r="N615" s="31"/>
    </row>
    <row r="616" ht="25" customHeight="1" spans="1:14">
      <c r="A616" s="17"/>
      <c r="B616" s="17"/>
      <c r="C616" s="31"/>
      <c r="D616" s="31" t="s">
        <v>292</v>
      </c>
      <c r="E616" s="31"/>
      <c r="F616" s="31"/>
      <c r="G616" s="31"/>
      <c r="H616" s="31" t="s">
        <v>23</v>
      </c>
      <c r="I616" s="31" t="s">
        <v>292</v>
      </c>
      <c r="J616" s="31">
        <v>2</v>
      </c>
      <c r="K616" s="31">
        <v>960</v>
      </c>
      <c r="L616" s="31"/>
      <c r="M616" s="31"/>
      <c r="N616" s="31"/>
    </row>
    <row r="617" ht="25" customHeight="1" spans="1:14">
      <c r="A617" s="17">
        <f>COUNTA($A$4:A616)</f>
        <v>386</v>
      </c>
      <c r="B617" s="17" t="s">
        <v>813</v>
      </c>
      <c r="C617" s="31" t="s">
        <v>934</v>
      </c>
      <c r="D617" s="31" t="s">
        <v>292</v>
      </c>
      <c r="E617" s="31" t="s">
        <v>940</v>
      </c>
      <c r="F617" s="31" t="s">
        <v>64</v>
      </c>
      <c r="G617" s="31">
        <v>3</v>
      </c>
      <c r="H617" s="31" t="s">
        <v>28</v>
      </c>
      <c r="I617" s="31" t="s">
        <v>292</v>
      </c>
      <c r="J617" s="31">
        <v>1</v>
      </c>
      <c r="K617" s="31">
        <v>640</v>
      </c>
      <c r="L617" s="31">
        <v>1400</v>
      </c>
      <c r="M617" s="31" t="s">
        <v>941</v>
      </c>
      <c r="N617" s="31" t="s">
        <v>842</v>
      </c>
    </row>
    <row r="618" ht="25" customHeight="1" spans="1:14">
      <c r="A618" s="17"/>
      <c r="B618" s="17"/>
      <c r="C618" s="31"/>
      <c r="D618" s="31" t="s">
        <v>292</v>
      </c>
      <c r="E618" s="31"/>
      <c r="F618" s="31"/>
      <c r="G618" s="31"/>
      <c r="H618" s="31" t="s">
        <v>23</v>
      </c>
      <c r="I618" s="31" t="s">
        <v>292</v>
      </c>
      <c r="J618" s="31">
        <v>2</v>
      </c>
      <c r="K618" s="31">
        <v>960</v>
      </c>
      <c r="L618" s="31"/>
      <c r="M618" s="31"/>
      <c r="N618" s="31"/>
    </row>
    <row r="619" ht="25" customHeight="1" spans="1:14">
      <c r="A619" s="17"/>
      <c r="B619" s="17"/>
      <c r="C619" s="31"/>
      <c r="D619" s="31" t="s">
        <v>292</v>
      </c>
      <c r="E619" s="31"/>
      <c r="F619" s="31"/>
      <c r="G619" s="31"/>
      <c r="H619" s="31" t="s">
        <v>29</v>
      </c>
      <c r="I619" s="31" t="s">
        <v>292</v>
      </c>
      <c r="J619" s="31">
        <v>2</v>
      </c>
      <c r="K619" s="31">
        <v>640</v>
      </c>
      <c r="L619" s="31"/>
      <c r="M619" s="31"/>
      <c r="N619" s="31"/>
    </row>
    <row r="620" ht="25" customHeight="1" spans="1:14">
      <c r="A620" s="17">
        <f>COUNTA($A$4:A619)</f>
        <v>387</v>
      </c>
      <c r="B620" s="17" t="s">
        <v>813</v>
      </c>
      <c r="C620" s="31" t="s">
        <v>934</v>
      </c>
      <c r="D620" s="31" t="s">
        <v>292</v>
      </c>
      <c r="E620" s="31" t="s">
        <v>942</v>
      </c>
      <c r="F620" s="31" t="s">
        <v>221</v>
      </c>
      <c r="G620" s="31">
        <v>4</v>
      </c>
      <c r="H620" s="31" t="s">
        <v>23</v>
      </c>
      <c r="I620" s="31" t="s">
        <v>292</v>
      </c>
      <c r="J620" s="31">
        <v>3</v>
      </c>
      <c r="K620" s="31">
        <v>1800</v>
      </c>
      <c r="L620" s="31">
        <v>2600</v>
      </c>
      <c r="M620" s="37" t="s">
        <v>943</v>
      </c>
      <c r="N620" s="31"/>
    </row>
    <row r="621" ht="25" customHeight="1" spans="1:14">
      <c r="A621" s="17"/>
      <c r="B621" s="17"/>
      <c r="C621" s="31"/>
      <c r="D621" s="31" t="s">
        <v>292</v>
      </c>
      <c r="E621" s="31"/>
      <c r="F621" s="31"/>
      <c r="G621" s="31"/>
      <c r="H621" s="31" t="s">
        <v>28</v>
      </c>
      <c r="I621" s="31" t="s">
        <v>292</v>
      </c>
      <c r="J621" s="31">
        <v>1</v>
      </c>
      <c r="K621" s="31">
        <v>800</v>
      </c>
      <c r="L621" s="31"/>
      <c r="M621" s="37"/>
      <c r="N621" s="31"/>
    </row>
    <row r="622" ht="25" customHeight="1" spans="1:14">
      <c r="A622" s="17">
        <f>COUNTA($A$4:A621)</f>
        <v>388</v>
      </c>
      <c r="B622" s="17" t="s">
        <v>813</v>
      </c>
      <c r="C622" s="31" t="s">
        <v>934</v>
      </c>
      <c r="D622" s="31" t="s">
        <v>292</v>
      </c>
      <c r="E622" s="31" t="s">
        <v>944</v>
      </c>
      <c r="F622" s="31" t="s">
        <v>173</v>
      </c>
      <c r="G622" s="31">
        <v>2</v>
      </c>
      <c r="H622" s="31" t="s">
        <v>28</v>
      </c>
      <c r="I622" s="31" t="s">
        <v>292</v>
      </c>
      <c r="J622" s="31">
        <v>4</v>
      </c>
      <c r="K622" s="31">
        <v>1920</v>
      </c>
      <c r="L622" s="31">
        <v>2220</v>
      </c>
      <c r="M622" s="31" t="s">
        <v>945</v>
      </c>
      <c r="N622" s="31" t="s">
        <v>946</v>
      </c>
    </row>
    <row r="623" ht="25" customHeight="1" spans="1:14">
      <c r="A623" s="17"/>
      <c r="B623" s="17"/>
      <c r="C623" s="31"/>
      <c r="D623" s="31" t="s">
        <v>292</v>
      </c>
      <c r="E623" s="31"/>
      <c r="F623" s="31"/>
      <c r="G623" s="31"/>
      <c r="H623" s="31" t="s">
        <v>55</v>
      </c>
      <c r="I623" s="31" t="s">
        <v>292</v>
      </c>
      <c r="J623" s="31">
        <v>1</v>
      </c>
      <c r="K623" s="31">
        <v>300</v>
      </c>
      <c r="L623" s="31"/>
      <c r="M623" s="31"/>
      <c r="N623" s="31"/>
    </row>
    <row r="624" ht="25" customHeight="1" spans="1:14">
      <c r="A624" s="17">
        <f>COUNTA($A$4:A623)</f>
        <v>389</v>
      </c>
      <c r="B624" s="17" t="s">
        <v>813</v>
      </c>
      <c r="C624" s="31" t="s">
        <v>934</v>
      </c>
      <c r="D624" s="31" t="s">
        <v>947</v>
      </c>
      <c r="E624" s="31" t="s">
        <v>948</v>
      </c>
      <c r="F624" s="31" t="s">
        <v>34</v>
      </c>
      <c r="G624" s="31">
        <v>4</v>
      </c>
      <c r="H624" s="31" t="s">
        <v>23</v>
      </c>
      <c r="I624" s="31" t="s">
        <v>947</v>
      </c>
      <c r="J624" s="31">
        <v>2</v>
      </c>
      <c r="K624" s="31">
        <v>960</v>
      </c>
      <c r="L624" s="31">
        <v>3768</v>
      </c>
      <c r="M624" s="31" t="s">
        <v>949</v>
      </c>
      <c r="N624" s="31" t="s">
        <v>842</v>
      </c>
    </row>
    <row r="625" ht="25" customHeight="1" spans="1:14">
      <c r="A625" s="17"/>
      <c r="B625" s="17"/>
      <c r="C625" s="31"/>
      <c r="D625" s="31" t="s">
        <v>947</v>
      </c>
      <c r="E625" s="31"/>
      <c r="F625" s="31"/>
      <c r="G625" s="31"/>
      <c r="H625" s="31" t="s">
        <v>28</v>
      </c>
      <c r="I625" s="31" t="s">
        <v>947</v>
      </c>
      <c r="J625" s="31">
        <v>5</v>
      </c>
      <c r="K625" s="31">
        <v>3200</v>
      </c>
      <c r="L625" s="31"/>
      <c r="M625" s="31"/>
      <c r="N625" s="31"/>
    </row>
    <row r="626" ht="25" customHeight="1" spans="1:14">
      <c r="A626" s="17">
        <f>COUNTA($A$4:A625)</f>
        <v>390</v>
      </c>
      <c r="B626" s="17" t="s">
        <v>813</v>
      </c>
      <c r="C626" s="31" t="s">
        <v>934</v>
      </c>
      <c r="D626" s="31" t="s">
        <v>947</v>
      </c>
      <c r="E626" s="31" t="s">
        <v>950</v>
      </c>
      <c r="F626" s="31" t="s">
        <v>173</v>
      </c>
      <c r="G626" s="31">
        <v>3</v>
      </c>
      <c r="H626" s="31" t="s">
        <v>29</v>
      </c>
      <c r="I626" s="31" t="s">
        <v>947</v>
      </c>
      <c r="J626" s="31">
        <v>1.2</v>
      </c>
      <c r="K626" s="31">
        <v>288</v>
      </c>
      <c r="L626" s="31">
        <v>768</v>
      </c>
      <c r="M626" s="31"/>
      <c r="N626" s="31"/>
    </row>
    <row r="627" ht="25" customHeight="1" spans="1:14">
      <c r="A627" s="17"/>
      <c r="B627" s="17"/>
      <c r="C627" s="31"/>
      <c r="D627" s="31" t="s">
        <v>947</v>
      </c>
      <c r="E627" s="31"/>
      <c r="F627" s="31"/>
      <c r="G627" s="31"/>
      <c r="H627" s="31" t="s">
        <v>28</v>
      </c>
      <c r="I627" s="31" t="s">
        <v>947</v>
      </c>
      <c r="J627" s="31">
        <v>1</v>
      </c>
      <c r="K627" s="31">
        <v>480</v>
      </c>
      <c r="L627" s="31"/>
      <c r="M627" s="31"/>
      <c r="N627" s="31"/>
    </row>
    <row r="628" ht="25" customHeight="1" spans="1:14">
      <c r="A628" s="17">
        <f>COUNTA($A$4:A627)</f>
        <v>391</v>
      </c>
      <c r="B628" s="17" t="s">
        <v>813</v>
      </c>
      <c r="C628" s="31" t="s">
        <v>934</v>
      </c>
      <c r="D628" s="31" t="s">
        <v>947</v>
      </c>
      <c r="E628" s="31" t="s">
        <v>951</v>
      </c>
      <c r="F628" s="31" t="s">
        <v>27</v>
      </c>
      <c r="G628" s="31">
        <v>3</v>
      </c>
      <c r="H628" s="31" t="s">
        <v>46</v>
      </c>
      <c r="I628" s="31" t="s">
        <v>947</v>
      </c>
      <c r="J628" s="31">
        <v>2.5</v>
      </c>
      <c r="K628" s="31">
        <v>1000</v>
      </c>
      <c r="L628" s="31">
        <v>1320</v>
      </c>
      <c r="M628" s="31" t="s">
        <v>952</v>
      </c>
      <c r="N628" s="31"/>
    </row>
    <row r="629" ht="25" customHeight="1" spans="1:14">
      <c r="A629" s="17"/>
      <c r="B629" s="17"/>
      <c r="C629" s="31"/>
      <c r="D629" s="31" t="s">
        <v>947</v>
      </c>
      <c r="E629" s="31"/>
      <c r="F629" s="31"/>
      <c r="G629" s="31"/>
      <c r="H629" s="31" t="s">
        <v>29</v>
      </c>
      <c r="I629" s="31" t="s">
        <v>947</v>
      </c>
      <c r="J629" s="31">
        <v>1</v>
      </c>
      <c r="K629" s="31">
        <v>320</v>
      </c>
      <c r="L629" s="31"/>
      <c r="M629" s="31"/>
      <c r="N629" s="31"/>
    </row>
    <row r="630" ht="25" customHeight="1" spans="1:14">
      <c r="A630" s="17">
        <f>COUNTA($A$4:A629)</f>
        <v>392</v>
      </c>
      <c r="B630" s="17" t="s">
        <v>813</v>
      </c>
      <c r="C630" s="31" t="s">
        <v>934</v>
      </c>
      <c r="D630" s="31" t="s">
        <v>947</v>
      </c>
      <c r="E630" s="31" t="s">
        <v>953</v>
      </c>
      <c r="F630" s="31" t="s">
        <v>424</v>
      </c>
      <c r="G630" s="31">
        <v>4</v>
      </c>
      <c r="H630" s="31" t="s">
        <v>954</v>
      </c>
      <c r="I630" s="31" t="s">
        <v>947</v>
      </c>
      <c r="J630" s="31">
        <v>2</v>
      </c>
      <c r="K630" s="31">
        <v>960</v>
      </c>
      <c r="L630" s="31">
        <v>1140</v>
      </c>
      <c r="M630" s="31"/>
      <c r="N630" s="31"/>
    </row>
    <row r="631" ht="25" customHeight="1" spans="1:14">
      <c r="A631" s="17"/>
      <c r="B631" s="17"/>
      <c r="C631" s="31"/>
      <c r="D631" s="31" t="s">
        <v>947</v>
      </c>
      <c r="E631" s="31"/>
      <c r="F631" s="31"/>
      <c r="G631" s="31"/>
      <c r="H631" s="31" t="s">
        <v>129</v>
      </c>
      <c r="I631" s="31" t="s">
        <v>947</v>
      </c>
      <c r="J631" s="31">
        <v>0.5</v>
      </c>
      <c r="K631" s="31">
        <v>180</v>
      </c>
      <c r="L631" s="31"/>
      <c r="M631" s="31"/>
      <c r="N631" s="31"/>
    </row>
    <row r="632" ht="25" customHeight="1" spans="1:14">
      <c r="A632" s="17">
        <f>COUNTA($A$4:A631)</f>
        <v>393</v>
      </c>
      <c r="B632" s="17" t="s">
        <v>813</v>
      </c>
      <c r="C632" s="31" t="s">
        <v>934</v>
      </c>
      <c r="D632" s="31" t="s">
        <v>947</v>
      </c>
      <c r="E632" s="31" t="s">
        <v>955</v>
      </c>
      <c r="F632" s="31" t="s">
        <v>173</v>
      </c>
      <c r="G632" s="31">
        <v>2</v>
      </c>
      <c r="H632" s="31" t="s">
        <v>28</v>
      </c>
      <c r="I632" s="31" t="s">
        <v>947</v>
      </c>
      <c r="J632" s="31">
        <v>1</v>
      </c>
      <c r="K632" s="31">
        <v>480</v>
      </c>
      <c r="L632" s="31">
        <v>840</v>
      </c>
      <c r="M632" s="31"/>
      <c r="N632" s="31"/>
    </row>
    <row r="633" ht="25" customHeight="1" spans="1:14">
      <c r="A633" s="17"/>
      <c r="B633" s="17"/>
      <c r="C633" s="31"/>
      <c r="D633" s="31" t="s">
        <v>947</v>
      </c>
      <c r="E633" s="31"/>
      <c r="F633" s="31"/>
      <c r="G633" s="31"/>
      <c r="H633" s="31" t="s">
        <v>23</v>
      </c>
      <c r="I633" s="31" t="s">
        <v>947</v>
      </c>
      <c r="J633" s="31">
        <v>1</v>
      </c>
      <c r="K633" s="31">
        <v>360</v>
      </c>
      <c r="L633" s="31"/>
      <c r="M633" s="31"/>
      <c r="N633" s="31"/>
    </row>
    <row r="634" ht="25" customHeight="1" spans="1:14">
      <c r="A634" s="17">
        <f>COUNTA($A$4:A633)</f>
        <v>394</v>
      </c>
      <c r="B634" s="17" t="s">
        <v>813</v>
      </c>
      <c r="C634" s="31" t="s">
        <v>934</v>
      </c>
      <c r="D634" s="31" t="s">
        <v>947</v>
      </c>
      <c r="E634" s="31" t="s">
        <v>956</v>
      </c>
      <c r="F634" s="31" t="s">
        <v>424</v>
      </c>
      <c r="G634" s="31">
        <v>3</v>
      </c>
      <c r="H634" s="31" t="s">
        <v>28</v>
      </c>
      <c r="I634" s="31" t="s">
        <v>947</v>
      </c>
      <c r="J634" s="31">
        <v>3</v>
      </c>
      <c r="K634" s="31">
        <v>1440</v>
      </c>
      <c r="L634" s="31">
        <v>2520</v>
      </c>
      <c r="M634" s="31" t="s">
        <v>957</v>
      </c>
      <c r="N634" s="31"/>
    </row>
    <row r="635" ht="25" customHeight="1" spans="1:14">
      <c r="A635" s="17"/>
      <c r="B635" s="17"/>
      <c r="C635" s="31"/>
      <c r="D635" s="31" t="s">
        <v>947</v>
      </c>
      <c r="E635" s="31"/>
      <c r="F635" s="31"/>
      <c r="G635" s="31"/>
      <c r="H635" s="31" t="s">
        <v>46</v>
      </c>
      <c r="I635" s="31" t="s">
        <v>947</v>
      </c>
      <c r="J635" s="31">
        <v>1</v>
      </c>
      <c r="K635" s="31">
        <v>300</v>
      </c>
      <c r="L635" s="31"/>
      <c r="M635" s="31"/>
      <c r="N635" s="31"/>
    </row>
    <row r="636" ht="25" customHeight="1" spans="1:14">
      <c r="A636" s="17"/>
      <c r="B636" s="17"/>
      <c r="C636" s="31"/>
      <c r="D636" s="31" t="s">
        <v>947</v>
      </c>
      <c r="E636" s="31"/>
      <c r="F636" s="31"/>
      <c r="G636" s="31"/>
      <c r="H636" s="31" t="s">
        <v>55</v>
      </c>
      <c r="I636" s="31" t="s">
        <v>947</v>
      </c>
      <c r="J636" s="31">
        <v>1</v>
      </c>
      <c r="K636" s="31">
        <v>300</v>
      </c>
      <c r="L636" s="31"/>
      <c r="M636" s="31"/>
      <c r="N636" s="31"/>
    </row>
    <row r="637" ht="25" customHeight="1" spans="1:14">
      <c r="A637" s="17"/>
      <c r="B637" s="17"/>
      <c r="C637" s="31"/>
      <c r="D637" s="31" t="s">
        <v>947</v>
      </c>
      <c r="E637" s="31"/>
      <c r="F637" s="31"/>
      <c r="G637" s="31"/>
      <c r="H637" s="31" t="s">
        <v>29</v>
      </c>
      <c r="I637" s="31" t="s">
        <v>947</v>
      </c>
      <c r="J637" s="31">
        <v>2</v>
      </c>
      <c r="K637" s="31">
        <v>480</v>
      </c>
      <c r="L637" s="31"/>
      <c r="M637" s="31"/>
      <c r="N637" s="31"/>
    </row>
    <row r="638" ht="25" customHeight="1" spans="1:14">
      <c r="A638" s="17">
        <f>COUNTA($A$4:A637)</f>
        <v>395</v>
      </c>
      <c r="B638" s="17" t="s">
        <v>813</v>
      </c>
      <c r="C638" s="31" t="s">
        <v>934</v>
      </c>
      <c r="D638" s="31" t="s">
        <v>958</v>
      </c>
      <c r="E638" s="31" t="s">
        <v>959</v>
      </c>
      <c r="F638" s="31" t="s">
        <v>67</v>
      </c>
      <c r="G638" s="31">
        <v>1</v>
      </c>
      <c r="H638" s="31" t="s">
        <v>28</v>
      </c>
      <c r="I638" s="31" t="s">
        <v>958</v>
      </c>
      <c r="J638" s="31">
        <v>1.5</v>
      </c>
      <c r="K638" s="31">
        <v>960</v>
      </c>
      <c r="L638" s="31">
        <v>1344</v>
      </c>
      <c r="M638" s="31"/>
      <c r="N638" s="31"/>
    </row>
    <row r="639" ht="25" customHeight="1" spans="1:14">
      <c r="A639" s="17"/>
      <c r="B639" s="17"/>
      <c r="C639" s="31"/>
      <c r="D639" s="31"/>
      <c r="E639" s="31"/>
      <c r="F639" s="31"/>
      <c r="G639" s="31"/>
      <c r="H639" s="31" t="s">
        <v>29</v>
      </c>
      <c r="I639" s="31" t="s">
        <v>958</v>
      </c>
      <c r="J639" s="31">
        <v>1.2</v>
      </c>
      <c r="K639" s="31">
        <v>384</v>
      </c>
      <c r="L639" s="31"/>
      <c r="M639" s="31"/>
      <c r="N639" s="31"/>
    </row>
    <row r="640" ht="25" customHeight="1" spans="1:14">
      <c r="A640" s="17">
        <f>COUNTA($A$4:A639)</f>
        <v>396</v>
      </c>
      <c r="B640" s="17" t="s">
        <v>813</v>
      </c>
      <c r="C640" s="31" t="s">
        <v>934</v>
      </c>
      <c r="D640" s="31" t="s">
        <v>958</v>
      </c>
      <c r="E640" s="31" t="s">
        <v>960</v>
      </c>
      <c r="F640" s="31" t="s">
        <v>64</v>
      </c>
      <c r="G640" s="31">
        <v>1</v>
      </c>
      <c r="H640" s="31" t="s">
        <v>28</v>
      </c>
      <c r="I640" s="31" t="s">
        <v>958</v>
      </c>
      <c r="J640" s="31">
        <v>2.5</v>
      </c>
      <c r="K640" s="31">
        <v>1600</v>
      </c>
      <c r="L640" s="31">
        <v>3400</v>
      </c>
      <c r="M640" s="31" t="s">
        <v>961</v>
      </c>
      <c r="N640" s="31" t="s">
        <v>842</v>
      </c>
    </row>
    <row r="641" ht="25" customHeight="1" spans="1:14">
      <c r="A641" s="17"/>
      <c r="B641" s="17"/>
      <c r="C641" s="31"/>
      <c r="D641" s="31" t="s">
        <v>958</v>
      </c>
      <c r="E641" s="31"/>
      <c r="F641" s="31"/>
      <c r="G641" s="31"/>
      <c r="H641" s="31" t="s">
        <v>29</v>
      </c>
      <c r="I641" s="31" t="s">
        <v>958</v>
      </c>
      <c r="J641" s="31">
        <v>2.5</v>
      </c>
      <c r="K641" s="31">
        <v>800</v>
      </c>
      <c r="L641" s="31"/>
      <c r="M641" s="31"/>
      <c r="N641" s="31"/>
    </row>
    <row r="642" ht="25" customHeight="1" spans="1:14">
      <c r="A642" s="17"/>
      <c r="B642" s="17"/>
      <c r="C642" s="31"/>
      <c r="D642" s="31" t="s">
        <v>958</v>
      </c>
      <c r="E642" s="31"/>
      <c r="F642" s="31"/>
      <c r="G642" s="31"/>
      <c r="H642" s="31" t="s">
        <v>23</v>
      </c>
      <c r="I642" s="31" t="s">
        <v>958</v>
      </c>
      <c r="J642" s="31">
        <v>2</v>
      </c>
      <c r="K642" s="31">
        <v>960</v>
      </c>
      <c r="L642" s="31"/>
      <c r="M642" s="31"/>
      <c r="N642" s="31"/>
    </row>
    <row r="643" ht="25" customHeight="1" spans="1:14">
      <c r="A643" s="17"/>
      <c r="B643" s="17"/>
      <c r="C643" s="31"/>
      <c r="D643" s="31" t="s">
        <v>958</v>
      </c>
      <c r="E643" s="31"/>
      <c r="F643" s="31"/>
      <c r="G643" s="31"/>
      <c r="H643" s="31" t="s">
        <v>216</v>
      </c>
      <c r="I643" s="31" t="s">
        <v>958</v>
      </c>
      <c r="J643" s="31">
        <v>30</v>
      </c>
      <c r="K643" s="31">
        <v>480</v>
      </c>
      <c r="L643" s="31"/>
      <c r="M643" s="31"/>
      <c r="N643" s="31"/>
    </row>
    <row r="644" ht="25" customHeight="1" spans="1:14">
      <c r="A644" s="17">
        <f>COUNTA($A$4:A643)</f>
        <v>397</v>
      </c>
      <c r="B644" s="17" t="s">
        <v>813</v>
      </c>
      <c r="C644" s="31" t="s">
        <v>934</v>
      </c>
      <c r="D644" s="31" t="s">
        <v>958</v>
      </c>
      <c r="E644" s="31" t="s">
        <v>962</v>
      </c>
      <c r="F644" s="31" t="s">
        <v>27</v>
      </c>
      <c r="G644" s="31">
        <v>5</v>
      </c>
      <c r="H644" s="31" t="s">
        <v>29</v>
      </c>
      <c r="I644" s="31" t="s">
        <v>958</v>
      </c>
      <c r="J644" s="31">
        <v>1.2</v>
      </c>
      <c r="K644" s="31">
        <v>384</v>
      </c>
      <c r="L644" s="31">
        <v>2048</v>
      </c>
      <c r="M644" s="31" t="s">
        <v>963</v>
      </c>
      <c r="N644" s="31"/>
    </row>
    <row r="645" ht="25" customHeight="1" spans="1:14">
      <c r="A645" s="17"/>
      <c r="B645" s="17"/>
      <c r="C645" s="31"/>
      <c r="D645" s="31" t="s">
        <v>958</v>
      </c>
      <c r="E645" s="31"/>
      <c r="F645" s="31"/>
      <c r="G645" s="31"/>
      <c r="H645" s="31" t="s">
        <v>28</v>
      </c>
      <c r="I645" s="31" t="s">
        <v>958</v>
      </c>
      <c r="J645" s="31">
        <v>2</v>
      </c>
      <c r="K645" s="31">
        <v>1280</v>
      </c>
      <c r="L645" s="31"/>
      <c r="M645" s="31"/>
      <c r="N645" s="31"/>
    </row>
    <row r="646" ht="25" customHeight="1" spans="1:14">
      <c r="A646" s="17"/>
      <c r="B646" s="17"/>
      <c r="C646" s="31"/>
      <c r="D646" s="31" t="s">
        <v>958</v>
      </c>
      <c r="E646" s="31"/>
      <c r="F646" s="31"/>
      <c r="G646" s="31"/>
      <c r="H646" s="31" t="s">
        <v>50</v>
      </c>
      <c r="I646" s="31" t="s">
        <v>958</v>
      </c>
      <c r="J646" s="31">
        <v>32</v>
      </c>
      <c r="K646" s="31">
        <v>384</v>
      </c>
      <c r="L646" s="31"/>
      <c r="M646" s="31"/>
      <c r="N646" s="31"/>
    </row>
    <row r="647" ht="42" customHeight="1" spans="1:14">
      <c r="A647" s="17">
        <f>COUNTA($A$4:A646)</f>
        <v>398</v>
      </c>
      <c r="B647" s="17" t="s">
        <v>813</v>
      </c>
      <c r="C647" s="31" t="s">
        <v>934</v>
      </c>
      <c r="D647" s="31" t="s">
        <v>958</v>
      </c>
      <c r="E647" s="31" t="s">
        <v>964</v>
      </c>
      <c r="F647" s="31" t="s">
        <v>27</v>
      </c>
      <c r="G647" s="31">
        <v>2</v>
      </c>
      <c r="H647" s="31" t="s">
        <v>216</v>
      </c>
      <c r="I647" s="31" t="s">
        <v>958</v>
      </c>
      <c r="J647" s="31">
        <v>50</v>
      </c>
      <c r="K647" s="31">
        <v>800</v>
      </c>
      <c r="L647" s="31">
        <v>760</v>
      </c>
      <c r="M647" s="31" t="s">
        <v>965</v>
      </c>
      <c r="N647" s="31" t="s">
        <v>842</v>
      </c>
    </row>
    <row r="648" ht="25" customHeight="1" spans="1:14">
      <c r="A648" s="17">
        <f>COUNTA($A$4:A647)</f>
        <v>399</v>
      </c>
      <c r="B648" s="17" t="s">
        <v>813</v>
      </c>
      <c r="C648" s="31" t="s">
        <v>934</v>
      </c>
      <c r="D648" s="31" t="s">
        <v>958</v>
      </c>
      <c r="E648" s="31" t="s">
        <v>966</v>
      </c>
      <c r="F648" s="31" t="s">
        <v>27</v>
      </c>
      <c r="G648" s="31">
        <v>2</v>
      </c>
      <c r="H648" s="31" t="s">
        <v>29</v>
      </c>
      <c r="I648" s="31" t="s">
        <v>958</v>
      </c>
      <c r="J648" s="31">
        <v>3.5</v>
      </c>
      <c r="K648" s="31">
        <v>1120</v>
      </c>
      <c r="L648" s="31">
        <v>1120</v>
      </c>
      <c r="M648" s="31"/>
      <c r="N648" s="31"/>
    </row>
    <row r="649" ht="25" customHeight="1" spans="1:14">
      <c r="A649" s="17">
        <f>COUNTA($A$4:A648)</f>
        <v>400</v>
      </c>
      <c r="B649" s="17" t="s">
        <v>813</v>
      </c>
      <c r="C649" s="31" t="s">
        <v>934</v>
      </c>
      <c r="D649" s="31" t="s">
        <v>958</v>
      </c>
      <c r="E649" s="31" t="s">
        <v>967</v>
      </c>
      <c r="F649" s="31" t="s">
        <v>27</v>
      </c>
      <c r="G649" s="31">
        <v>6</v>
      </c>
      <c r="H649" s="31" t="s">
        <v>29</v>
      </c>
      <c r="I649" s="31" t="s">
        <v>958</v>
      </c>
      <c r="J649" s="31">
        <v>4</v>
      </c>
      <c r="K649" s="31">
        <v>1280</v>
      </c>
      <c r="L649" s="31">
        <v>4616</v>
      </c>
      <c r="M649" s="31" t="s">
        <v>968</v>
      </c>
      <c r="N649" s="31" t="s">
        <v>842</v>
      </c>
    </row>
    <row r="650" ht="25" customHeight="1" spans="1:14">
      <c r="A650" s="17"/>
      <c r="B650" s="17"/>
      <c r="C650" s="31"/>
      <c r="D650" s="31" t="s">
        <v>958</v>
      </c>
      <c r="E650" s="31"/>
      <c r="F650" s="31"/>
      <c r="G650" s="31"/>
      <c r="H650" s="31" t="s">
        <v>23</v>
      </c>
      <c r="I650" s="31" t="s">
        <v>958</v>
      </c>
      <c r="J650" s="31">
        <v>1.5</v>
      </c>
      <c r="K650" s="31">
        <v>720</v>
      </c>
      <c r="L650" s="31"/>
      <c r="M650" s="31"/>
      <c r="N650" s="31"/>
    </row>
    <row r="651" ht="25" customHeight="1" spans="1:14">
      <c r="A651" s="17"/>
      <c r="B651" s="17"/>
      <c r="C651" s="31"/>
      <c r="D651" s="31" t="s">
        <v>958</v>
      </c>
      <c r="E651" s="31"/>
      <c r="F651" s="31"/>
      <c r="G651" s="31"/>
      <c r="H651" s="31" t="s">
        <v>28</v>
      </c>
      <c r="I651" s="31" t="s">
        <v>958</v>
      </c>
      <c r="J651" s="31">
        <v>6.2</v>
      </c>
      <c r="K651" s="31">
        <v>3968</v>
      </c>
      <c r="L651" s="31"/>
      <c r="M651" s="31"/>
      <c r="N651" s="31"/>
    </row>
    <row r="652" ht="25" customHeight="1" spans="1:14">
      <c r="A652" s="17">
        <f>COUNTA($A$4:A651)</f>
        <v>401</v>
      </c>
      <c r="B652" s="17" t="s">
        <v>813</v>
      </c>
      <c r="C652" s="31" t="s">
        <v>934</v>
      </c>
      <c r="D652" s="31" t="s">
        <v>958</v>
      </c>
      <c r="E652" s="31" t="s">
        <v>969</v>
      </c>
      <c r="F652" s="31" t="s">
        <v>424</v>
      </c>
      <c r="G652" s="31">
        <v>4</v>
      </c>
      <c r="H652" s="31" t="s">
        <v>28</v>
      </c>
      <c r="I652" s="31" t="s">
        <v>958</v>
      </c>
      <c r="J652" s="31">
        <v>1.1</v>
      </c>
      <c r="K652" s="31">
        <v>528</v>
      </c>
      <c r="L652" s="31">
        <v>3816</v>
      </c>
      <c r="M652" s="31"/>
      <c r="N652" s="31"/>
    </row>
    <row r="653" ht="25" customHeight="1" spans="1:14">
      <c r="A653" s="17"/>
      <c r="B653" s="17"/>
      <c r="C653" s="31"/>
      <c r="D653" s="31" t="s">
        <v>958</v>
      </c>
      <c r="E653" s="31"/>
      <c r="F653" s="31"/>
      <c r="G653" s="31"/>
      <c r="H653" s="31" t="s">
        <v>29</v>
      </c>
      <c r="I653" s="31" t="s">
        <v>958</v>
      </c>
      <c r="J653" s="31">
        <v>1.2</v>
      </c>
      <c r="K653" s="31">
        <v>288</v>
      </c>
      <c r="L653" s="31"/>
      <c r="M653" s="31"/>
      <c r="N653" s="31"/>
    </row>
    <row r="654" ht="25" customHeight="1" spans="1:14">
      <c r="A654" s="17"/>
      <c r="B654" s="17"/>
      <c r="C654" s="31"/>
      <c r="D654" s="31" t="s">
        <v>958</v>
      </c>
      <c r="E654" s="31"/>
      <c r="F654" s="31"/>
      <c r="G654" s="31"/>
      <c r="H654" s="31" t="s">
        <v>60</v>
      </c>
      <c r="I654" s="31" t="s">
        <v>958</v>
      </c>
      <c r="J654" s="31">
        <v>2</v>
      </c>
      <c r="K654" s="31">
        <v>3000</v>
      </c>
      <c r="L654" s="31"/>
      <c r="M654" s="31"/>
      <c r="N654" s="31"/>
    </row>
    <row r="655" ht="25" customHeight="1" spans="1:14">
      <c r="A655" s="17">
        <f>COUNTA($A$4:A654)</f>
        <v>402</v>
      </c>
      <c r="B655" s="17" t="s">
        <v>813</v>
      </c>
      <c r="C655" s="31" t="s">
        <v>934</v>
      </c>
      <c r="D655" s="31" t="s">
        <v>958</v>
      </c>
      <c r="E655" s="31" t="s">
        <v>970</v>
      </c>
      <c r="F655" s="31" t="s">
        <v>27</v>
      </c>
      <c r="G655" s="31">
        <v>2</v>
      </c>
      <c r="H655" s="19" t="s">
        <v>971</v>
      </c>
      <c r="I655" s="31" t="s">
        <v>958</v>
      </c>
      <c r="J655" s="31">
        <v>1</v>
      </c>
      <c r="K655" s="37">
        <v>480</v>
      </c>
      <c r="L655" s="37">
        <v>2080</v>
      </c>
      <c r="M655" s="31"/>
      <c r="N655" s="31"/>
    </row>
    <row r="656" ht="25" customHeight="1" spans="1:14">
      <c r="A656" s="17"/>
      <c r="B656" s="17"/>
      <c r="C656" s="31"/>
      <c r="D656" s="31" t="s">
        <v>958</v>
      </c>
      <c r="E656" s="31"/>
      <c r="F656" s="31"/>
      <c r="G656" s="31"/>
      <c r="H656" s="31" t="s">
        <v>28</v>
      </c>
      <c r="I656" s="31" t="s">
        <v>958</v>
      </c>
      <c r="J656" s="31">
        <v>2.5</v>
      </c>
      <c r="K656" s="31">
        <v>1600</v>
      </c>
      <c r="L656" s="37"/>
      <c r="M656" s="31"/>
      <c r="N656" s="31"/>
    </row>
    <row r="657" ht="25" customHeight="1" spans="1:14">
      <c r="A657" s="17">
        <f>COUNTA($A$4:A656)</f>
        <v>403</v>
      </c>
      <c r="B657" s="17" t="s">
        <v>813</v>
      </c>
      <c r="C657" s="31" t="s">
        <v>934</v>
      </c>
      <c r="D657" s="31" t="s">
        <v>972</v>
      </c>
      <c r="E657" s="31" t="s">
        <v>973</v>
      </c>
      <c r="F657" s="31" t="s">
        <v>27</v>
      </c>
      <c r="G657" s="31">
        <v>3</v>
      </c>
      <c r="H657" s="31" t="s">
        <v>23</v>
      </c>
      <c r="I657" s="31" t="s">
        <v>972</v>
      </c>
      <c r="J657" s="31">
        <v>1.5</v>
      </c>
      <c r="K657" s="31">
        <v>720</v>
      </c>
      <c r="L657" s="31">
        <v>720</v>
      </c>
      <c r="M657" s="31"/>
      <c r="N657" s="31"/>
    </row>
    <row r="658" ht="25" customHeight="1" spans="1:14">
      <c r="A658" s="17">
        <f>COUNTA($A$4:A657)</f>
        <v>404</v>
      </c>
      <c r="B658" s="17" t="s">
        <v>813</v>
      </c>
      <c r="C658" s="31" t="s">
        <v>934</v>
      </c>
      <c r="D658" s="31" t="s">
        <v>972</v>
      </c>
      <c r="E658" s="31" t="s">
        <v>974</v>
      </c>
      <c r="F658" s="31" t="s">
        <v>67</v>
      </c>
      <c r="G658" s="31">
        <v>2</v>
      </c>
      <c r="H658" s="31" t="s">
        <v>29</v>
      </c>
      <c r="I658" s="31" t="s">
        <v>972</v>
      </c>
      <c r="J658" s="31">
        <v>2</v>
      </c>
      <c r="K658" s="31">
        <v>640</v>
      </c>
      <c r="L658" s="31">
        <v>1280</v>
      </c>
      <c r="M658" s="31" t="s">
        <v>975</v>
      </c>
      <c r="N658" s="31"/>
    </row>
    <row r="659" ht="25" customHeight="1" spans="1:14">
      <c r="A659" s="17"/>
      <c r="B659" s="17"/>
      <c r="C659" s="31"/>
      <c r="D659" s="31" t="s">
        <v>972</v>
      </c>
      <c r="E659" s="31"/>
      <c r="F659" s="31"/>
      <c r="G659" s="31"/>
      <c r="H659" s="31" t="s">
        <v>28</v>
      </c>
      <c r="I659" s="31" t="s">
        <v>972</v>
      </c>
      <c r="J659" s="31">
        <v>1</v>
      </c>
      <c r="K659" s="31">
        <v>640</v>
      </c>
      <c r="L659" s="31"/>
      <c r="M659" s="31"/>
      <c r="N659" s="31"/>
    </row>
    <row r="660" ht="25" customHeight="1" spans="1:14">
      <c r="A660" s="17">
        <f>COUNTA($A$4:A659)</f>
        <v>405</v>
      </c>
      <c r="B660" s="17" t="s">
        <v>813</v>
      </c>
      <c r="C660" s="31" t="s">
        <v>934</v>
      </c>
      <c r="D660" s="31" t="s">
        <v>972</v>
      </c>
      <c r="E660" s="31" t="s">
        <v>976</v>
      </c>
      <c r="F660" s="31" t="s">
        <v>27</v>
      </c>
      <c r="G660" s="31">
        <v>3</v>
      </c>
      <c r="H660" s="31" t="s">
        <v>29</v>
      </c>
      <c r="I660" s="31" t="s">
        <v>972</v>
      </c>
      <c r="J660" s="31">
        <v>4.5</v>
      </c>
      <c r="K660" s="31">
        <v>1440</v>
      </c>
      <c r="L660" s="37">
        <v>1440</v>
      </c>
      <c r="M660" s="31"/>
      <c r="N660" s="31"/>
    </row>
    <row r="661" ht="25" customHeight="1" spans="1:14">
      <c r="A661" s="17">
        <f>COUNTA($A$4:A660)</f>
        <v>406</v>
      </c>
      <c r="B661" s="17" t="s">
        <v>813</v>
      </c>
      <c r="C661" s="31" t="s">
        <v>934</v>
      </c>
      <c r="D661" s="31" t="s">
        <v>977</v>
      </c>
      <c r="E661" s="31" t="s">
        <v>978</v>
      </c>
      <c r="F661" s="31" t="s">
        <v>221</v>
      </c>
      <c r="G661" s="31">
        <v>4</v>
      </c>
      <c r="H661" s="31" t="s">
        <v>23</v>
      </c>
      <c r="I661" s="31" t="s">
        <v>977</v>
      </c>
      <c r="J661" s="31">
        <v>4</v>
      </c>
      <c r="K661" s="31">
        <v>2400</v>
      </c>
      <c r="L661" s="31">
        <v>3770</v>
      </c>
      <c r="M661" s="31" t="s">
        <v>979</v>
      </c>
      <c r="N661" s="31" t="s">
        <v>842</v>
      </c>
    </row>
    <row r="662" ht="25" customHeight="1" spans="1:14">
      <c r="A662" s="17"/>
      <c r="B662" s="17"/>
      <c r="C662" s="31"/>
      <c r="D662" s="31" t="s">
        <v>977</v>
      </c>
      <c r="E662" s="31"/>
      <c r="F662" s="31"/>
      <c r="G662" s="31"/>
      <c r="H662" s="31" t="s">
        <v>216</v>
      </c>
      <c r="I662" s="31" t="s">
        <v>977</v>
      </c>
      <c r="J662" s="31">
        <v>75</v>
      </c>
      <c r="K662" s="31">
        <v>1500</v>
      </c>
      <c r="L662" s="31"/>
      <c r="M662" s="31"/>
      <c r="N662" s="31"/>
    </row>
    <row r="663" ht="25" customHeight="1" spans="1:14">
      <c r="A663" s="17">
        <f>COUNTA($A$4:A662)</f>
        <v>407</v>
      </c>
      <c r="B663" s="17" t="s">
        <v>813</v>
      </c>
      <c r="C663" s="31" t="s">
        <v>934</v>
      </c>
      <c r="D663" s="31" t="s">
        <v>980</v>
      </c>
      <c r="E663" s="31" t="s">
        <v>981</v>
      </c>
      <c r="F663" s="31" t="s">
        <v>34</v>
      </c>
      <c r="G663" s="31">
        <v>3</v>
      </c>
      <c r="H663" s="31" t="s">
        <v>28</v>
      </c>
      <c r="I663" s="31" t="s">
        <v>980</v>
      </c>
      <c r="J663" s="31">
        <v>2</v>
      </c>
      <c r="K663" s="31">
        <v>1280</v>
      </c>
      <c r="L663" s="31">
        <v>2400</v>
      </c>
      <c r="M663" s="31" t="s">
        <v>982</v>
      </c>
      <c r="N663" s="31"/>
    </row>
    <row r="664" ht="25" customHeight="1" spans="1:14">
      <c r="A664" s="17"/>
      <c r="B664" s="17"/>
      <c r="C664" s="31"/>
      <c r="D664" s="31" t="s">
        <v>980</v>
      </c>
      <c r="E664" s="31"/>
      <c r="F664" s="31"/>
      <c r="G664" s="31"/>
      <c r="H664" s="31" t="s">
        <v>23</v>
      </c>
      <c r="I664" s="31" t="s">
        <v>980</v>
      </c>
      <c r="J664" s="31">
        <v>1</v>
      </c>
      <c r="K664" s="31">
        <v>480</v>
      </c>
      <c r="L664" s="31"/>
      <c r="M664" s="31"/>
      <c r="N664" s="31"/>
    </row>
    <row r="665" ht="25" customHeight="1" spans="1:14">
      <c r="A665" s="17"/>
      <c r="B665" s="17"/>
      <c r="C665" s="31"/>
      <c r="D665" s="31" t="s">
        <v>980</v>
      </c>
      <c r="E665" s="31"/>
      <c r="F665" s="31"/>
      <c r="G665" s="31"/>
      <c r="H665" s="31" t="s">
        <v>29</v>
      </c>
      <c r="I665" s="31" t="s">
        <v>980</v>
      </c>
      <c r="J665" s="31">
        <v>2</v>
      </c>
      <c r="K665" s="31">
        <v>640</v>
      </c>
      <c r="L665" s="31"/>
      <c r="M665" s="31"/>
      <c r="N665" s="31"/>
    </row>
    <row r="666" ht="25" customHeight="1" spans="1:14">
      <c r="A666" s="17">
        <f>COUNTA($A$4:A665)</f>
        <v>408</v>
      </c>
      <c r="B666" s="17" t="s">
        <v>813</v>
      </c>
      <c r="C666" s="31" t="s">
        <v>934</v>
      </c>
      <c r="D666" s="31" t="s">
        <v>980</v>
      </c>
      <c r="E666" s="31" t="s">
        <v>983</v>
      </c>
      <c r="F666" s="31" t="s">
        <v>64</v>
      </c>
      <c r="G666" s="31">
        <v>4</v>
      </c>
      <c r="H666" s="31" t="s">
        <v>28</v>
      </c>
      <c r="I666" s="31" t="s">
        <v>980</v>
      </c>
      <c r="J666" s="31">
        <v>1.3</v>
      </c>
      <c r="K666" s="31">
        <v>832</v>
      </c>
      <c r="L666" s="31">
        <v>1792</v>
      </c>
      <c r="M666" s="31" t="s">
        <v>984</v>
      </c>
      <c r="N666" s="31"/>
    </row>
    <row r="667" ht="25" customHeight="1" spans="1:14">
      <c r="A667" s="17"/>
      <c r="B667" s="17"/>
      <c r="C667" s="31"/>
      <c r="D667" s="31" t="s">
        <v>980</v>
      </c>
      <c r="E667" s="31"/>
      <c r="F667" s="31"/>
      <c r="G667" s="31"/>
      <c r="H667" s="31" t="s">
        <v>23</v>
      </c>
      <c r="I667" s="31" t="s">
        <v>980</v>
      </c>
      <c r="J667" s="31">
        <v>1</v>
      </c>
      <c r="K667" s="31">
        <v>480</v>
      </c>
      <c r="L667" s="31"/>
      <c r="M667" s="31"/>
      <c r="N667" s="31"/>
    </row>
    <row r="668" ht="25" customHeight="1" spans="1:14">
      <c r="A668" s="17"/>
      <c r="B668" s="17"/>
      <c r="C668" s="31"/>
      <c r="D668" s="31" t="s">
        <v>980</v>
      </c>
      <c r="E668" s="31"/>
      <c r="F668" s="31"/>
      <c r="G668" s="31"/>
      <c r="H668" s="31" t="s">
        <v>50</v>
      </c>
      <c r="I668" s="31" t="s">
        <v>980</v>
      </c>
      <c r="J668" s="31">
        <v>40</v>
      </c>
      <c r="K668" s="31">
        <v>480</v>
      </c>
      <c r="L668" s="31"/>
      <c r="M668" s="31"/>
      <c r="N668" s="31"/>
    </row>
    <row r="669" ht="25" customHeight="1" spans="1:14">
      <c r="A669" s="17">
        <f>COUNTA($A$4:A668)</f>
        <v>409</v>
      </c>
      <c r="B669" s="17" t="s">
        <v>813</v>
      </c>
      <c r="C669" s="31" t="s">
        <v>934</v>
      </c>
      <c r="D669" s="31" t="s">
        <v>985</v>
      </c>
      <c r="E669" s="31" t="s">
        <v>986</v>
      </c>
      <c r="F669" s="31" t="s">
        <v>64</v>
      </c>
      <c r="G669" s="31">
        <v>1</v>
      </c>
      <c r="H669" s="31" t="s">
        <v>29</v>
      </c>
      <c r="I669" s="31" t="s">
        <v>985</v>
      </c>
      <c r="J669" s="31">
        <v>1.2</v>
      </c>
      <c r="K669" s="31">
        <v>384</v>
      </c>
      <c r="L669" s="31">
        <v>384</v>
      </c>
      <c r="M669" s="31"/>
      <c r="N669" s="31"/>
    </row>
    <row r="670" ht="30" customHeight="1" spans="1:14">
      <c r="A670" s="17">
        <f>COUNTA($A$4:A669)</f>
        <v>410</v>
      </c>
      <c r="B670" s="17" t="s">
        <v>813</v>
      </c>
      <c r="C670" s="31" t="s">
        <v>934</v>
      </c>
      <c r="D670" s="31" t="s">
        <v>987</v>
      </c>
      <c r="E670" s="31" t="s">
        <v>988</v>
      </c>
      <c r="F670" s="31" t="s">
        <v>67</v>
      </c>
      <c r="G670" s="31">
        <v>2</v>
      </c>
      <c r="H670" s="31" t="s">
        <v>28</v>
      </c>
      <c r="I670" s="31" t="s">
        <v>987</v>
      </c>
      <c r="J670" s="31">
        <v>2</v>
      </c>
      <c r="K670" s="31">
        <v>1280</v>
      </c>
      <c r="L670" s="31">
        <v>1280</v>
      </c>
      <c r="M670" s="31" t="s">
        <v>989</v>
      </c>
      <c r="N670" s="31"/>
    </row>
    <row r="671" ht="25" customHeight="1" spans="1:14">
      <c r="A671" s="17">
        <f>COUNTA($A$4:A670)</f>
        <v>411</v>
      </c>
      <c r="B671" s="17" t="s">
        <v>813</v>
      </c>
      <c r="C671" s="31" t="s">
        <v>934</v>
      </c>
      <c r="D671" s="31" t="s">
        <v>990</v>
      </c>
      <c r="E671" s="31" t="s">
        <v>991</v>
      </c>
      <c r="F671" s="31" t="s">
        <v>27</v>
      </c>
      <c r="G671" s="31">
        <v>3</v>
      </c>
      <c r="H671" s="31" t="s">
        <v>28</v>
      </c>
      <c r="I671" s="31" t="s">
        <v>990</v>
      </c>
      <c r="J671" s="31">
        <v>1</v>
      </c>
      <c r="K671" s="31">
        <v>640</v>
      </c>
      <c r="L671" s="31">
        <v>640</v>
      </c>
      <c r="M671" s="31"/>
      <c r="N671" s="31"/>
    </row>
    <row r="672" ht="25" customHeight="1" spans="1:14">
      <c r="A672" s="17">
        <f>COUNTA($A$4:A671)</f>
        <v>412</v>
      </c>
      <c r="B672" s="17" t="s">
        <v>813</v>
      </c>
      <c r="C672" s="31" t="s">
        <v>934</v>
      </c>
      <c r="D672" s="31" t="s">
        <v>990</v>
      </c>
      <c r="E672" s="31" t="s">
        <v>992</v>
      </c>
      <c r="F672" s="31" t="s">
        <v>173</v>
      </c>
      <c r="G672" s="31">
        <v>3</v>
      </c>
      <c r="H672" s="31" t="s">
        <v>23</v>
      </c>
      <c r="I672" s="31" t="s">
        <v>990</v>
      </c>
      <c r="J672" s="31">
        <v>1.3</v>
      </c>
      <c r="K672" s="31">
        <v>468</v>
      </c>
      <c r="L672" s="31">
        <v>468</v>
      </c>
      <c r="M672" s="31"/>
      <c r="N672" s="31"/>
    </row>
    <row r="673" ht="42" customHeight="1" spans="1:14">
      <c r="A673" s="17">
        <f>COUNTA($A$4:A672)</f>
        <v>413</v>
      </c>
      <c r="B673" s="17" t="s">
        <v>813</v>
      </c>
      <c r="C673" s="30" t="s">
        <v>993</v>
      </c>
      <c r="D673" s="18" t="s">
        <v>994</v>
      </c>
      <c r="E673" s="18" t="s">
        <v>995</v>
      </c>
      <c r="F673" s="18" t="s">
        <v>221</v>
      </c>
      <c r="G673" s="18">
        <v>3</v>
      </c>
      <c r="H673" s="45" t="s">
        <v>28</v>
      </c>
      <c r="I673" s="18" t="s">
        <v>996</v>
      </c>
      <c r="J673" s="18">
        <v>1.5</v>
      </c>
      <c r="K673" s="30">
        <v>1200</v>
      </c>
      <c r="L673" s="18">
        <v>1200</v>
      </c>
      <c r="M673" s="18" t="s">
        <v>997</v>
      </c>
      <c r="N673" s="18" t="s">
        <v>842</v>
      </c>
    </row>
    <row r="674" ht="30" customHeight="1" spans="1:14">
      <c r="A674" s="17">
        <f>COUNTA($A$4:A673)</f>
        <v>414</v>
      </c>
      <c r="B674" s="17" t="s">
        <v>813</v>
      </c>
      <c r="C674" s="30" t="s">
        <v>993</v>
      </c>
      <c r="D674" s="18" t="s">
        <v>994</v>
      </c>
      <c r="E674" s="21" t="s">
        <v>998</v>
      </c>
      <c r="F674" s="18" t="s">
        <v>64</v>
      </c>
      <c r="G674" s="18">
        <v>2</v>
      </c>
      <c r="H674" s="45" t="s">
        <v>29</v>
      </c>
      <c r="I674" s="18" t="s">
        <v>999</v>
      </c>
      <c r="J674" s="18">
        <v>2.2</v>
      </c>
      <c r="K674" s="30">
        <v>704</v>
      </c>
      <c r="L674" s="30">
        <v>704</v>
      </c>
      <c r="M674" s="21" t="s">
        <v>1000</v>
      </c>
      <c r="N674" s="18"/>
    </row>
    <row r="675" ht="52" customHeight="1" spans="1:14">
      <c r="A675" s="17">
        <f>COUNTA($A$4:A674)</f>
        <v>415</v>
      </c>
      <c r="B675" s="17" t="s">
        <v>813</v>
      </c>
      <c r="C675" s="30" t="s">
        <v>993</v>
      </c>
      <c r="D675" s="18" t="s">
        <v>994</v>
      </c>
      <c r="E675" s="18" t="s">
        <v>1001</v>
      </c>
      <c r="F675" s="18" t="s">
        <v>64</v>
      </c>
      <c r="G675" s="18">
        <v>4</v>
      </c>
      <c r="H675" s="45" t="s">
        <v>216</v>
      </c>
      <c r="I675" s="45" t="s">
        <v>999</v>
      </c>
      <c r="J675" s="18">
        <v>50</v>
      </c>
      <c r="K675" s="30">
        <v>800</v>
      </c>
      <c r="L675" s="18">
        <v>660.8</v>
      </c>
      <c r="M675" s="18" t="s">
        <v>1002</v>
      </c>
      <c r="N675" s="18" t="s">
        <v>842</v>
      </c>
    </row>
    <row r="676" ht="30" customHeight="1" spans="1:14">
      <c r="A676" s="17">
        <f>COUNTA($A$4:A675)</f>
        <v>416</v>
      </c>
      <c r="B676" s="17" t="s">
        <v>813</v>
      </c>
      <c r="C676" s="30" t="s">
        <v>993</v>
      </c>
      <c r="D676" s="18" t="s">
        <v>994</v>
      </c>
      <c r="E676" s="18" t="s">
        <v>1003</v>
      </c>
      <c r="F676" s="18" t="s">
        <v>67</v>
      </c>
      <c r="G676" s="18">
        <v>2</v>
      </c>
      <c r="H676" s="45" t="s">
        <v>29</v>
      </c>
      <c r="I676" s="18" t="s">
        <v>999</v>
      </c>
      <c r="J676" s="18">
        <v>1.6</v>
      </c>
      <c r="K676" s="30">
        <v>512</v>
      </c>
      <c r="L676" s="18">
        <v>512</v>
      </c>
      <c r="M676" s="18" t="s">
        <v>1004</v>
      </c>
      <c r="N676" s="18"/>
    </row>
    <row r="677" ht="30" customHeight="1" spans="1:14">
      <c r="A677" s="17">
        <f>COUNTA($A$4:A676)</f>
        <v>417</v>
      </c>
      <c r="B677" s="17" t="s">
        <v>813</v>
      </c>
      <c r="C677" s="52" t="s">
        <v>1005</v>
      </c>
      <c r="D677" s="52" t="s">
        <v>1006</v>
      </c>
      <c r="E677" s="52" t="s">
        <v>1007</v>
      </c>
      <c r="F677" s="52" t="s">
        <v>27</v>
      </c>
      <c r="G677" s="52">
        <v>3</v>
      </c>
      <c r="H677" s="52" t="s">
        <v>28</v>
      </c>
      <c r="I677" s="52" t="s">
        <v>1006</v>
      </c>
      <c r="J677" s="52">
        <v>3.5</v>
      </c>
      <c r="K677" s="52">
        <v>2240</v>
      </c>
      <c r="L677" s="52">
        <v>2240</v>
      </c>
      <c r="M677" s="54" t="s">
        <v>1008</v>
      </c>
      <c r="N677" s="52"/>
    </row>
    <row r="678" ht="25" customHeight="1" spans="1:14">
      <c r="A678" s="17">
        <f>COUNTA($A$4:A677)</f>
        <v>418</v>
      </c>
      <c r="B678" s="17" t="s">
        <v>813</v>
      </c>
      <c r="C678" s="52" t="s">
        <v>1005</v>
      </c>
      <c r="D678" s="52" t="s">
        <v>1009</v>
      </c>
      <c r="E678" s="52" t="s">
        <v>1010</v>
      </c>
      <c r="F678" s="52" t="s">
        <v>173</v>
      </c>
      <c r="G678" s="52">
        <v>3</v>
      </c>
      <c r="H678" s="52" t="s">
        <v>29</v>
      </c>
      <c r="I678" s="52" t="s">
        <v>1009</v>
      </c>
      <c r="J678" s="52">
        <v>4</v>
      </c>
      <c r="K678" s="52">
        <v>960</v>
      </c>
      <c r="L678" s="19">
        <v>2400</v>
      </c>
      <c r="M678" s="54" t="s">
        <v>1011</v>
      </c>
      <c r="N678" s="52"/>
    </row>
    <row r="679" ht="25" customHeight="1" spans="1:14">
      <c r="A679" s="17"/>
      <c r="B679" s="17"/>
      <c r="C679" s="52"/>
      <c r="D679" s="52"/>
      <c r="E679" s="52"/>
      <c r="F679" s="52"/>
      <c r="G679" s="52"/>
      <c r="H679" s="52" t="s">
        <v>28</v>
      </c>
      <c r="I679" s="52" t="s">
        <v>1009</v>
      </c>
      <c r="J679" s="52">
        <v>3</v>
      </c>
      <c r="K679" s="19">
        <v>1440</v>
      </c>
      <c r="L679" s="19"/>
      <c r="M679" s="54"/>
      <c r="N679" s="52"/>
    </row>
    <row r="680" ht="25" customHeight="1" spans="1:14">
      <c r="A680" s="17">
        <f>COUNTA($A$4:A679)</f>
        <v>419</v>
      </c>
      <c r="B680" s="17" t="s">
        <v>813</v>
      </c>
      <c r="C680" s="52" t="s">
        <v>1005</v>
      </c>
      <c r="D680" s="52" t="s">
        <v>1009</v>
      </c>
      <c r="E680" s="52" t="s">
        <v>1012</v>
      </c>
      <c r="F680" s="52" t="s">
        <v>27</v>
      </c>
      <c r="G680" s="52">
        <v>3</v>
      </c>
      <c r="H680" s="52" t="s">
        <v>28</v>
      </c>
      <c r="I680" s="52" t="s">
        <v>1009</v>
      </c>
      <c r="J680" s="52">
        <v>1.5</v>
      </c>
      <c r="K680" s="52">
        <v>960</v>
      </c>
      <c r="L680" s="52">
        <v>2400</v>
      </c>
      <c r="M680" s="52" t="s">
        <v>1013</v>
      </c>
      <c r="N680" s="52"/>
    </row>
    <row r="681" ht="25" customHeight="1" spans="1:14">
      <c r="A681" s="17"/>
      <c r="B681" s="17"/>
      <c r="C681" s="52"/>
      <c r="D681" s="52"/>
      <c r="E681" s="52"/>
      <c r="F681" s="52"/>
      <c r="G681" s="52"/>
      <c r="H681" s="52" t="s">
        <v>23</v>
      </c>
      <c r="I681" s="52" t="s">
        <v>1009</v>
      </c>
      <c r="J681" s="52">
        <v>3</v>
      </c>
      <c r="K681" s="52">
        <v>1440</v>
      </c>
      <c r="L681" s="52"/>
      <c r="M681" s="52"/>
      <c r="N681" s="52"/>
    </row>
    <row r="682" ht="25" customHeight="1" spans="1:14">
      <c r="A682" s="17">
        <f>COUNTA($A$4:A681)</f>
        <v>420</v>
      </c>
      <c r="B682" s="17" t="s">
        <v>813</v>
      </c>
      <c r="C682" s="52" t="s">
        <v>1005</v>
      </c>
      <c r="D682" s="52" t="s">
        <v>1009</v>
      </c>
      <c r="E682" s="52" t="s">
        <v>1014</v>
      </c>
      <c r="F682" s="52" t="s">
        <v>424</v>
      </c>
      <c r="G682" s="52">
        <v>2</v>
      </c>
      <c r="H682" s="52" t="s">
        <v>28</v>
      </c>
      <c r="I682" s="52" t="s">
        <v>1009</v>
      </c>
      <c r="J682" s="52">
        <v>1.5</v>
      </c>
      <c r="K682" s="52">
        <v>720</v>
      </c>
      <c r="L682" s="52">
        <v>1620</v>
      </c>
      <c r="M682" s="52" t="s">
        <v>1015</v>
      </c>
      <c r="N682" s="52"/>
    </row>
    <row r="683" ht="25" customHeight="1" spans="1:14">
      <c r="A683" s="17"/>
      <c r="B683" s="17"/>
      <c r="C683" s="52"/>
      <c r="D683" s="52"/>
      <c r="E683" s="52"/>
      <c r="F683" s="52"/>
      <c r="G683" s="52"/>
      <c r="H683" s="52" t="s">
        <v>23</v>
      </c>
      <c r="I683" s="52" t="s">
        <v>1009</v>
      </c>
      <c r="J683" s="52">
        <v>2.5</v>
      </c>
      <c r="K683" s="52">
        <v>900</v>
      </c>
      <c r="L683" s="52"/>
      <c r="M683" s="52"/>
      <c r="N683" s="52"/>
    </row>
    <row r="684" ht="25" customHeight="1" spans="1:14">
      <c r="A684" s="17">
        <f>COUNTA($A$4:A683)</f>
        <v>421</v>
      </c>
      <c r="B684" s="17" t="s">
        <v>813</v>
      </c>
      <c r="C684" s="52" t="s">
        <v>1005</v>
      </c>
      <c r="D684" s="52" t="s">
        <v>1016</v>
      </c>
      <c r="E684" s="52" t="s">
        <v>1017</v>
      </c>
      <c r="F684" s="52" t="s">
        <v>95</v>
      </c>
      <c r="G684" s="52">
        <v>4</v>
      </c>
      <c r="H684" s="52" t="s">
        <v>28</v>
      </c>
      <c r="I684" s="52" t="s">
        <v>1016</v>
      </c>
      <c r="J684" s="52">
        <v>1.5</v>
      </c>
      <c r="K684" s="52">
        <v>960</v>
      </c>
      <c r="L684" s="52">
        <v>1600</v>
      </c>
      <c r="M684" s="52" t="s">
        <v>1018</v>
      </c>
      <c r="N684" s="52"/>
    </row>
    <row r="685" ht="25" customHeight="1" spans="1:14">
      <c r="A685" s="17"/>
      <c r="B685" s="17"/>
      <c r="C685" s="52"/>
      <c r="D685" s="52"/>
      <c r="E685" s="52"/>
      <c r="F685" s="52"/>
      <c r="G685" s="52"/>
      <c r="H685" s="52" t="s">
        <v>44</v>
      </c>
      <c r="I685" s="52" t="s">
        <v>1016</v>
      </c>
      <c r="J685" s="52">
        <v>1</v>
      </c>
      <c r="K685" s="52">
        <v>320</v>
      </c>
      <c r="L685" s="52"/>
      <c r="M685" s="52"/>
      <c r="N685" s="52"/>
    </row>
    <row r="686" ht="25" customHeight="1" spans="1:14">
      <c r="A686" s="17"/>
      <c r="B686" s="17"/>
      <c r="C686" s="52"/>
      <c r="D686" s="52"/>
      <c r="E686" s="52"/>
      <c r="F686" s="52"/>
      <c r="G686" s="52"/>
      <c r="H686" s="52" t="s">
        <v>29</v>
      </c>
      <c r="I686" s="52" t="s">
        <v>1016</v>
      </c>
      <c r="J686" s="52">
        <v>1</v>
      </c>
      <c r="K686" s="52">
        <v>320</v>
      </c>
      <c r="L686" s="52"/>
      <c r="M686" s="52"/>
      <c r="N686" s="52"/>
    </row>
    <row r="687" ht="25" customHeight="1" spans="1:14">
      <c r="A687" s="17">
        <f>COUNTA($A$4:A686)</f>
        <v>422</v>
      </c>
      <c r="B687" s="17" t="s">
        <v>813</v>
      </c>
      <c r="C687" s="52" t="s">
        <v>1005</v>
      </c>
      <c r="D687" s="52" t="s">
        <v>1016</v>
      </c>
      <c r="E687" s="52" t="s">
        <v>1019</v>
      </c>
      <c r="F687" s="52" t="s">
        <v>67</v>
      </c>
      <c r="G687" s="52">
        <v>4</v>
      </c>
      <c r="H687" s="52" t="s">
        <v>28</v>
      </c>
      <c r="I687" s="52" t="s">
        <v>1016</v>
      </c>
      <c r="J687" s="52">
        <v>1.5</v>
      </c>
      <c r="K687" s="52">
        <v>960</v>
      </c>
      <c r="L687" s="52">
        <v>1680</v>
      </c>
      <c r="M687" s="52" t="s">
        <v>1020</v>
      </c>
      <c r="N687" s="52"/>
    </row>
    <row r="688" ht="25" customHeight="1" spans="1:14">
      <c r="A688" s="17"/>
      <c r="B688" s="17"/>
      <c r="C688" s="52"/>
      <c r="D688" s="52"/>
      <c r="E688" s="52"/>
      <c r="F688" s="52"/>
      <c r="G688" s="52"/>
      <c r="H688" s="52" t="s">
        <v>23</v>
      </c>
      <c r="I688" s="52" t="s">
        <v>1016</v>
      </c>
      <c r="J688" s="52">
        <v>1.5</v>
      </c>
      <c r="K688" s="52">
        <v>720</v>
      </c>
      <c r="L688" s="52"/>
      <c r="M688" s="52"/>
      <c r="N688" s="52"/>
    </row>
    <row r="689" ht="25" customHeight="1" spans="1:14">
      <c r="A689" s="17">
        <f>COUNTA($A$4:A688)</f>
        <v>423</v>
      </c>
      <c r="B689" s="17" t="s">
        <v>813</v>
      </c>
      <c r="C689" s="52" t="s">
        <v>1005</v>
      </c>
      <c r="D689" s="52" t="s">
        <v>1016</v>
      </c>
      <c r="E689" s="52" t="s">
        <v>1021</v>
      </c>
      <c r="F689" s="52" t="s">
        <v>67</v>
      </c>
      <c r="G689" s="52">
        <v>4</v>
      </c>
      <c r="H689" s="52" t="s">
        <v>50</v>
      </c>
      <c r="I689" s="52" t="s">
        <v>1016</v>
      </c>
      <c r="J689" s="52">
        <v>20</v>
      </c>
      <c r="K689" s="52">
        <v>240</v>
      </c>
      <c r="L689" s="52">
        <v>1880</v>
      </c>
      <c r="M689" s="52" t="s">
        <v>1022</v>
      </c>
      <c r="N689" s="52" t="s">
        <v>842</v>
      </c>
    </row>
    <row r="690" ht="25" customHeight="1" spans="1:14">
      <c r="A690" s="17"/>
      <c r="B690" s="17"/>
      <c r="C690" s="52"/>
      <c r="D690" s="52"/>
      <c r="E690" s="52"/>
      <c r="F690" s="52"/>
      <c r="G690" s="52"/>
      <c r="H690" s="52" t="s">
        <v>216</v>
      </c>
      <c r="I690" s="52" t="s">
        <v>1016</v>
      </c>
      <c r="J690" s="52">
        <v>80</v>
      </c>
      <c r="K690" s="52">
        <v>1280</v>
      </c>
      <c r="L690" s="52"/>
      <c r="M690" s="52"/>
      <c r="N690" s="52"/>
    </row>
    <row r="691" ht="25" customHeight="1" spans="1:14">
      <c r="A691" s="17"/>
      <c r="B691" s="17"/>
      <c r="C691" s="52"/>
      <c r="D691" s="52"/>
      <c r="E691" s="52"/>
      <c r="F691" s="52"/>
      <c r="G691" s="52"/>
      <c r="H691" s="52" t="s">
        <v>29</v>
      </c>
      <c r="I691" s="52" t="s">
        <v>1016</v>
      </c>
      <c r="J691" s="52">
        <v>1.7</v>
      </c>
      <c r="K691" s="52">
        <v>544</v>
      </c>
      <c r="L691" s="52"/>
      <c r="M691" s="52"/>
      <c r="N691" s="52"/>
    </row>
    <row r="692" ht="25" customHeight="1" spans="1:14">
      <c r="A692" s="17">
        <f>COUNTA($A$4:A691)</f>
        <v>424</v>
      </c>
      <c r="B692" s="17" t="s">
        <v>813</v>
      </c>
      <c r="C692" s="51" t="s">
        <v>1005</v>
      </c>
      <c r="D692" s="51" t="s">
        <v>1023</v>
      </c>
      <c r="E692" s="51" t="s">
        <v>1024</v>
      </c>
      <c r="F692" s="51" t="s">
        <v>27</v>
      </c>
      <c r="G692" s="51">
        <v>2</v>
      </c>
      <c r="H692" s="51" t="s">
        <v>28</v>
      </c>
      <c r="I692" s="51" t="s">
        <v>1023</v>
      </c>
      <c r="J692" s="51">
        <v>3.1</v>
      </c>
      <c r="K692" s="51">
        <v>1984</v>
      </c>
      <c r="L692" s="51">
        <v>1984</v>
      </c>
      <c r="M692" s="51"/>
      <c r="N692" s="51"/>
    </row>
    <row r="693" ht="25" customHeight="1" spans="1:14">
      <c r="A693" s="17">
        <f>COUNTA($A$4:A692)</f>
        <v>425</v>
      </c>
      <c r="B693" s="17" t="s">
        <v>813</v>
      </c>
      <c r="C693" s="52" t="s">
        <v>1005</v>
      </c>
      <c r="D693" s="51" t="s">
        <v>1025</v>
      </c>
      <c r="E693" s="51" t="s">
        <v>1026</v>
      </c>
      <c r="F693" s="51" t="s">
        <v>67</v>
      </c>
      <c r="G693" s="51">
        <v>2</v>
      </c>
      <c r="H693" s="51" t="s">
        <v>28</v>
      </c>
      <c r="I693" s="51" t="s">
        <v>1025</v>
      </c>
      <c r="J693" s="51">
        <v>1</v>
      </c>
      <c r="K693" s="51">
        <v>640</v>
      </c>
      <c r="L693" s="51">
        <v>1120</v>
      </c>
      <c r="M693" s="51" t="s">
        <v>1027</v>
      </c>
      <c r="N693" s="51"/>
    </row>
    <row r="694" ht="25" customHeight="1" spans="1:14">
      <c r="A694" s="17"/>
      <c r="B694" s="17"/>
      <c r="C694" s="52"/>
      <c r="D694" s="51"/>
      <c r="E694" s="51"/>
      <c r="F694" s="51"/>
      <c r="G694" s="51"/>
      <c r="H694" s="51" t="s">
        <v>23</v>
      </c>
      <c r="I694" s="51" t="s">
        <v>1025</v>
      </c>
      <c r="J694" s="51">
        <v>1</v>
      </c>
      <c r="K694" s="51">
        <v>480</v>
      </c>
      <c r="L694" s="51"/>
      <c r="M694" s="51"/>
      <c r="N694" s="51"/>
    </row>
    <row r="695" ht="42" customHeight="1" spans="1:14">
      <c r="A695" s="17">
        <f>COUNTA($A$4:A694)</f>
        <v>426</v>
      </c>
      <c r="B695" s="17" t="s">
        <v>813</v>
      </c>
      <c r="C695" s="52" t="s">
        <v>1005</v>
      </c>
      <c r="D695" s="51" t="s">
        <v>1025</v>
      </c>
      <c r="E695" s="51" t="s">
        <v>1028</v>
      </c>
      <c r="F695" s="51" t="s">
        <v>64</v>
      </c>
      <c r="G695" s="51">
        <v>4</v>
      </c>
      <c r="H695" s="51" t="s">
        <v>28</v>
      </c>
      <c r="I695" s="51" t="s">
        <v>1025</v>
      </c>
      <c r="J695" s="51">
        <v>5</v>
      </c>
      <c r="K695" s="51">
        <v>3200</v>
      </c>
      <c r="L695" s="51">
        <v>3000</v>
      </c>
      <c r="M695" s="51" t="s">
        <v>1029</v>
      </c>
      <c r="N695" s="51" t="s">
        <v>842</v>
      </c>
    </row>
    <row r="696" ht="25" customHeight="1" spans="1:14">
      <c r="A696" s="17">
        <f>COUNTA($A$4:A695)</f>
        <v>427</v>
      </c>
      <c r="B696" s="17" t="s">
        <v>813</v>
      </c>
      <c r="C696" s="52" t="s">
        <v>1005</v>
      </c>
      <c r="D696" s="51" t="s">
        <v>1025</v>
      </c>
      <c r="E696" s="51" t="s">
        <v>1030</v>
      </c>
      <c r="F696" s="51" t="s">
        <v>424</v>
      </c>
      <c r="G696" s="51">
        <v>6</v>
      </c>
      <c r="H696" s="51" t="s">
        <v>44</v>
      </c>
      <c r="I696" s="51" t="s">
        <v>1025</v>
      </c>
      <c r="J696" s="51">
        <v>4.5</v>
      </c>
      <c r="K696" s="51">
        <v>1080</v>
      </c>
      <c r="L696" s="51">
        <v>1080</v>
      </c>
      <c r="M696" s="51"/>
      <c r="N696" s="51"/>
    </row>
    <row r="697" ht="25" customHeight="1" spans="1:14">
      <c r="A697" s="17">
        <f>COUNTA($A$4:A696)</f>
        <v>428</v>
      </c>
      <c r="B697" s="17" t="s">
        <v>813</v>
      </c>
      <c r="C697" s="52" t="s">
        <v>1005</v>
      </c>
      <c r="D697" s="52" t="s">
        <v>1009</v>
      </c>
      <c r="E697" s="52" t="s">
        <v>1031</v>
      </c>
      <c r="F697" s="52" t="s">
        <v>34</v>
      </c>
      <c r="G697" s="52">
        <v>6</v>
      </c>
      <c r="H697" s="52" t="s">
        <v>28</v>
      </c>
      <c r="I697" s="52" t="s">
        <v>1009</v>
      </c>
      <c r="J697" s="52">
        <v>3</v>
      </c>
      <c r="K697" s="52">
        <v>1920</v>
      </c>
      <c r="L697" s="52">
        <v>2240</v>
      </c>
      <c r="M697" s="52"/>
      <c r="N697" s="52"/>
    </row>
    <row r="698" ht="25" customHeight="1" spans="1:14">
      <c r="A698" s="17"/>
      <c r="B698" s="17"/>
      <c r="C698" s="52"/>
      <c r="D698" s="52"/>
      <c r="E698" s="52"/>
      <c r="F698" s="52"/>
      <c r="G698" s="52"/>
      <c r="H698" s="52" t="s">
        <v>29</v>
      </c>
      <c r="I698" s="52" t="s">
        <v>1009</v>
      </c>
      <c r="J698" s="52">
        <v>1</v>
      </c>
      <c r="K698" s="52">
        <v>320</v>
      </c>
      <c r="L698" s="52"/>
      <c r="M698" s="52"/>
      <c r="N698" s="52"/>
    </row>
    <row r="699" ht="30" customHeight="1" spans="1:14">
      <c r="A699" s="17">
        <f>COUNTA($A$4:A698)</f>
        <v>429</v>
      </c>
      <c r="B699" s="17" t="s">
        <v>813</v>
      </c>
      <c r="C699" s="52" t="s">
        <v>1005</v>
      </c>
      <c r="D699" s="52" t="s">
        <v>1006</v>
      </c>
      <c r="E699" s="52" t="s">
        <v>1032</v>
      </c>
      <c r="F699" s="52" t="s">
        <v>67</v>
      </c>
      <c r="G699" s="52">
        <v>2</v>
      </c>
      <c r="H699" s="52" t="s">
        <v>23</v>
      </c>
      <c r="I699" s="52" t="s">
        <v>1006</v>
      </c>
      <c r="J699" s="52">
        <v>1</v>
      </c>
      <c r="K699" s="52">
        <v>480</v>
      </c>
      <c r="L699" s="52">
        <v>480</v>
      </c>
      <c r="M699" s="52" t="s">
        <v>1033</v>
      </c>
      <c r="N699" s="52"/>
    </row>
    <row r="700" ht="25" customHeight="1" spans="1:14">
      <c r="A700" s="17">
        <f>COUNTA($A$4:A699)</f>
        <v>430</v>
      </c>
      <c r="B700" s="17" t="s">
        <v>813</v>
      </c>
      <c r="C700" s="52" t="s">
        <v>1005</v>
      </c>
      <c r="D700" s="52" t="s">
        <v>1034</v>
      </c>
      <c r="E700" s="52" t="s">
        <v>1035</v>
      </c>
      <c r="F700" s="52" t="s">
        <v>27</v>
      </c>
      <c r="G700" s="52">
        <v>5</v>
      </c>
      <c r="H700" s="52" t="s">
        <v>29</v>
      </c>
      <c r="I700" s="52" t="s">
        <v>1034</v>
      </c>
      <c r="J700" s="52">
        <v>0.6</v>
      </c>
      <c r="K700" s="52">
        <v>192</v>
      </c>
      <c r="L700" s="52">
        <v>1472</v>
      </c>
      <c r="M700" s="52" t="s">
        <v>1036</v>
      </c>
      <c r="N700" s="52"/>
    </row>
    <row r="701" ht="25" customHeight="1" spans="1:14">
      <c r="A701" s="17"/>
      <c r="B701" s="17"/>
      <c r="C701" s="52"/>
      <c r="D701" s="52"/>
      <c r="E701" s="52"/>
      <c r="F701" s="52"/>
      <c r="G701" s="52"/>
      <c r="H701" s="52" t="s">
        <v>28</v>
      </c>
      <c r="I701" s="52" t="s">
        <v>1034</v>
      </c>
      <c r="J701" s="52">
        <v>2</v>
      </c>
      <c r="K701" s="52">
        <v>1280</v>
      </c>
      <c r="L701" s="52"/>
      <c r="M701" s="52"/>
      <c r="N701" s="52"/>
    </row>
    <row r="702" ht="30" customHeight="1" spans="1:14">
      <c r="A702" s="17">
        <f>COUNTA($A$4:A701)</f>
        <v>431</v>
      </c>
      <c r="B702" s="17" t="s">
        <v>813</v>
      </c>
      <c r="C702" s="52" t="s">
        <v>1005</v>
      </c>
      <c r="D702" s="52" t="s">
        <v>1025</v>
      </c>
      <c r="E702" s="52" t="s">
        <v>1037</v>
      </c>
      <c r="F702" s="52" t="s">
        <v>67</v>
      </c>
      <c r="G702" s="52">
        <v>5</v>
      </c>
      <c r="H702" s="52" t="s">
        <v>44</v>
      </c>
      <c r="I702" s="52" t="s">
        <v>1025</v>
      </c>
      <c r="J702" s="52">
        <v>1</v>
      </c>
      <c r="K702" s="52">
        <v>320</v>
      </c>
      <c r="L702" s="52">
        <v>320</v>
      </c>
      <c r="M702" s="52" t="s">
        <v>1038</v>
      </c>
      <c r="N702" s="52"/>
    </row>
    <row r="703" ht="30" customHeight="1" spans="1:14">
      <c r="A703" s="17">
        <f>COUNTA($A$4:A702)</f>
        <v>432</v>
      </c>
      <c r="B703" s="17" t="s">
        <v>813</v>
      </c>
      <c r="C703" s="52" t="s">
        <v>1005</v>
      </c>
      <c r="D703" s="52" t="s">
        <v>1034</v>
      </c>
      <c r="E703" s="52" t="s">
        <v>1039</v>
      </c>
      <c r="F703" s="52" t="s">
        <v>27</v>
      </c>
      <c r="G703" s="52">
        <v>7</v>
      </c>
      <c r="H703" s="52" t="s">
        <v>28</v>
      </c>
      <c r="I703" s="52" t="s">
        <v>1034</v>
      </c>
      <c r="J703" s="52">
        <v>2</v>
      </c>
      <c r="K703" s="52">
        <v>1280</v>
      </c>
      <c r="L703" s="52">
        <v>1280</v>
      </c>
      <c r="M703" s="52" t="s">
        <v>1040</v>
      </c>
      <c r="N703" s="52"/>
    </row>
    <row r="704" ht="30" customHeight="1" spans="1:14">
      <c r="A704" s="17">
        <f>COUNTA($A$4:A703)</f>
        <v>433</v>
      </c>
      <c r="B704" s="17" t="s">
        <v>813</v>
      </c>
      <c r="C704" s="52" t="s">
        <v>1005</v>
      </c>
      <c r="D704" s="52" t="s">
        <v>1023</v>
      </c>
      <c r="E704" s="52" t="s">
        <v>1041</v>
      </c>
      <c r="F704" s="52" t="s">
        <v>67</v>
      </c>
      <c r="G704" s="52">
        <v>4</v>
      </c>
      <c r="H704" s="52" t="s">
        <v>28</v>
      </c>
      <c r="I704" s="52" t="s">
        <v>1023</v>
      </c>
      <c r="J704" s="52">
        <v>2.5</v>
      </c>
      <c r="K704" s="52">
        <v>1600</v>
      </c>
      <c r="L704" s="52">
        <v>1600</v>
      </c>
      <c r="M704" s="52" t="s">
        <v>1042</v>
      </c>
      <c r="N704" s="52"/>
    </row>
    <row r="705" ht="30" customHeight="1" spans="1:14">
      <c r="A705" s="17">
        <f>COUNTA($A$4:A704)</f>
        <v>434</v>
      </c>
      <c r="B705" s="17" t="s">
        <v>813</v>
      </c>
      <c r="C705" s="52" t="s">
        <v>1005</v>
      </c>
      <c r="D705" s="52" t="s">
        <v>1023</v>
      </c>
      <c r="E705" s="52" t="s">
        <v>1043</v>
      </c>
      <c r="F705" s="52" t="s">
        <v>67</v>
      </c>
      <c r="G705" s="52">
        <v>4</v>
      </c>
      <c r="H705" s="52" t="s">
        <v>28</v>
      </c>
      <c r="I705" s="52" t="s">
        <v>1023</v>
      </c>
      <c r="J705" s="52">
        <v>1.7</v>
      </c>
      <c r="K705" s="52">
        <v>1088</v>
      </c>
      <c r="L705" s="52">
        <v>1088</v>
      </c>
      <c r="M705" s="52" t="s">
        <v>1044</v>
      </c>
      <c r="N705" s="52"/>
    </row>
    <row r="706" ht="25" customHeight="1" spans="1:14">
      <c r="A706" s="17">
        <f>COUNTA($A$4:A705)</f>
        <v>435</v>
      </c>
      <c r="B706" s="17" t="s">
        <v>813</v>
      </c>
      <c r="C706" s="52" t="s">
        <v>1005</v>
      </c>
      <c r="D706" s="52" t="s">
        <v>1009</v>
      </c>
      <c r="E706" s="52" t="s">
        <v>1045</v>
      </c>
      <c r="F706" s="52" t="s">
        <v>424</v>
      </c>
      <c r="G706" s="52">
        <v>2</v>
      </c>
      <c r="H706" s="52" t="s">
        <v>28</v>
      </c>
      <c r="I706" s="52" t="s">
        <v>1009</v>
      </c>
      <c r="J706" s="52">
        <v>3</v>
      </c>
      <c r="K706" s="52">
        <v>1440</v>
      </c>
      <c r="L706" s="52">
        <v>1920</v>
      </c>
      <c r="M706" s="52"/>
      <c r="N706" s="52"/>
    </row>
    <row r="707" ht="25" customHeight="1" spans="1:14">
      <c r="A707" s="17"/>
      <c r="B707" s="17"/>
      <c r="C707" s="52"/>
      <c r="D707" s="52"/>
      <c r="E707" s="52"/>
      <c r="F707" s="52"/>
      <c r="G707" s="52"/>
      <c r="H707" s="52" t="s">
        <v>333</v>
      </c>
      <c r="I707" s="52" t="s">
        <v>1009</v>
      </c>
      <c r="J707" s="52">
        <v>1</v>
      </c>
      <c r="K707" s="52">
        <v>480</v>
      </c>
      <c r="L707" s="52"/>
      <c r="M707" s="52"/>
      <c r="N707" s="52"/>
    </row>
    <row r="708" ht="25" customHeight="1" spans="1:14">
      <c r="A708" s="17">
        <f>COUNTA($A$4:A707)</f>
        <v>436</v>
      </c>
      <c r="B708" s="17" t="s">
        <v>813</v>
      </c>
      <c r="C708" s="30" t="s">
        <v>1046</v>
      </c>
      <c r="D708" s="31" t="s">
        <v>1047</v>
      </c>
      <c r="E708" s="31" t="s">
        <v>1048</v>
      </c>
      <c r="F708" s="31" t="s">
        <v>34</v>
      </c>
      <c r="G708" s="31">
        <v>3</v>
      </c>
      <c r="H708" s="31" t="s">
        <v>1049</v>
      </c>
      <c r="I708" s="31" t="s">
        <v>1047</v>
      </c>
      <c r="J708" s="31">
        <v>1</v>
      </c>
      <c r="K708" s="31">
        <v>400</v>
      </c>
      <c r="L708" s="31">
        <v>400</v>
      </c>
      <c r="M708" s="31"/>
      <c r="N708" s="31"/>
    </row>
    <row r="709" ht="25" customHeight="1" spans="1:14">
      <c r="A709" s="17">
        <f>COUNTA($A$4:A708)</f>
        <v>437</v>
      </c>
      <c r="B709" s="17" t="s">
        <v>813</v>
      </c>
      <c r="C709" s="31" t="s">
        <v>1050</v>
      </c>
      <c r="D709" s="31" t="s">
        <v>1051</v>
      </c>
      <c r="E709" s="31" t="s">
        <v>1052</v>
      </c>
      <c r="F709" s="31" t="s">
        <v>67</v>
      </c>
      <c r="G709" s="31">
        <v>2</v>
      </c>
      <c r="H709" s="31" t="s">
        <v>23</v>
      </c>
      <c r="I709" s="31" t="s">
        <v>1051</v>
      </c>
      <c r="J709" s="31">
        <v>5</v>
      </c>
      <c r="K709" s="31">
        <v>2400</v>
      </c>
      <c r="L709" s="31">
        <v>4360</v>
      </c>
      <c r="M709" s="31" t="s">
        <v>1053</v>
      </c>
      <c r="N709" s="31" t="s">
        <v>842</v>
      </c>
    </row>
    <row r="710" ht="25" customHeight="1" spans="1:14">
      <c r="A710" s="17"/>
      <c r="B710" s="17"/>
      <c r="C710" s="31"/>
      <c r="D710" s="31"/>
      <c r="E710" s="31"/>
      <c r="F710" s="31"/>
      <c r="G710" s="31"/>
      <c r="H710" s="31" t="s">
        <v>536</v>
      </c>
      <c r="I710" s="31" t="s">
        <v>1051</v>
      </c>
      <c r="J710" s="31">
        <v>3</v>
      </c>
      <c r="K710" s="31">
        <v>1920</v>
      </c>
      <c r="L710" s="31"/>
      <c r="M710" s="31"/>
      <c r="N710" s="31"/>
    </row>
    <row r="711" ht="25" customHeight="1" spans="1:14">
      <c r="A711" s="17"/>
      <c r="B711" s="17"/>
      <c r="C711" s="31"/>
      <c r="D711" s="31"/>
      <c r="E711" s="31"/>
      <c r="F711" s="31"/>
      <c r="G711" s="31"/>
      <c r="H711" s="31" t="s">
        <v>1054</v>
      </c>
      <c r="I711" s="31" t="s">
        <v>1051</v>
      </c>
      <c r="J711" s="31">
        <v>2</v>
      </c>
      <c r="K711" s="31">
        <v>800</v>
      </c>
      <c r="L711" s="31"/>
      <c r="M711" s="31"/>
      <c r="N711" s="31"/>
    </row>
    <row r="712" ht="42" customHeight="1" spans="1:14">
      <c r="A712" s="17">
        <f>COUNTA($A$4:A711)</f>
        <v>438</v>
      </c>
      <c r="B712" s="17" t="s">
        <v>813</v>
      </c>
      <c r="C712" s="31" t="s">
        <v>1050</v>
      </c>
      <c r="D712" s="31" t="s">
        <v>1055</v>
      </c>
      <c r="E712" s="31" t="s">
        <v>1056</v>
      </c>
      <c r="F712" s="31" t="s">
        <v>424</v>
      </c>
      <c r="G712" s="31">
        <v>4</v>
      </c>
      <c r="H712" s="31" t="s">
        <v>1049</v>
      </c>
      <c r="I712" s="31" t="s">
        <v>1055</v>
      </c>
      <c r="J712" s="31">
        <v>10</v>
      </c>
      <c r="K712" s="31">
        <v>3000</v>
      </c>
      <c r="L712" s="31">
        <v>2120</v>
      </c>
      <c r="M712" s="31" t="s">
        <v>1057</v>
      </c>
      <c r="N712" s="31" t="s">
        <v>842</v>
      </c>
    </row>
    <row r="713" ht="42" customHeight="1" spans="1:14">
      <c r="A713" s="17">
        <f>COUNTA($A$4:A712)</f>
        <v>439</v>
      </c>
      <c r="B713" s="17" t="s">
        <v>813</v>
      </c>
      <c r="C713" s="31" t="s">
        <v>1050</v>
      </c>
      <c r="D713" s="31" t="s">
        <v>1058</v>
      </c>
      <c r="E713" s="31" t="s">
        <v>1059</v>
      </c>
      <c r="F713" s="31" t="s">
        <v>34</v>
      </c>
      <c r="G713" s="31">
        <v>5</v>
      </c>
      <c r="H713" s="31" t="s">
        <v>1060</v>
      </c>
      <c r="I713" s="31" t="s">
        <v>1058</v>
      </c>
      <c r="J713" s="31">
        <v>3</v>
      </c>
      <c r="K713" s="31">
        <v>1920</v>
      </c>
      <c r="L713" s="31">
        <v>1000</v>
      </c>
      <c r="M713" s="31" t="s">
        <v>1061</v>
      </c>
      <c r="N713" s="31" t="s">
        <v>842</v>
      </c>
    </row>
    <row r="714" ht="30" customHeight="1" spans="1:14">
      <c r="A714" s="17">
        <f>COUNTA($A$4:A713)</f>
        <v>440</v>
      </c>
      <c r="B714" s="17" t="s">
        <v>813</v>
      </c>
      <c r="C714" s="30" t="s">
        <v>1062</v>
      </c>
      <c r="D714" s="30" t="s">
        <v>1063</v>
      </c>
      <c r="E714" s="59" t="s">
        <v>1064</v>
      </c>
      <c r="F714" s="59" t="s">
        <v>424</v>
      </c>
      <c r="G714" s="59" t="s">
        <v>765</v>
      </c>
      <c r="H714" s="30" t="s">
        <v>50</v>
      </c>
      <c r="I714" s="30" t="s">
        <v>1065</v>
      </c>
      <c r="J714" s="30">
        <v>20</v>
      </c>
      <c r="K714" s="30">
        <v>180</v>
      </c>
      <c r="L714" s="30">
        <v>180</v>
      </c>
      <c r="M714" s="30" t="s">
        <v>1066</v>
      </c>
      <c r="N714" s="30" t="s">
        <v>1067</v>
      </c>
    </row>
    <row r="715" ht="25" customHeight="1" spans="1:14">
      <c r="A715" s="17">
        <f>COUNTA($A$4:A714)</f>
        <v>441</v>
      </c>
      <c r="B715" s="17" t="s">
        <v>813</v>
      </c>
      <c r="C715" s="59" t="s">
        <v>1062</v>
      </c>
      <c r="D715" s="60" t="s">
        <v>1068</v>
      </c>
      <c r="E715" s="59" t="s">
        <v>1069</v>
      </c>
      <c r="F715" s="59" t="s">
        <v>27</v>
      </c>
      <c r="G715" s="59" t="s">
        <v>777</v>
      </c>
      <c r="H715" s="30" t="s">
        <v>23</v>
      </c>
      <c r="I715" s="59" t="s">
        <v>1070</v>
      </c>
      <c r="J715" s="59">
        <v>2</v>
      </c>
      <c r="K715" s="61">
        <v>960</v>
      </c>
      <c r="L715" s="30">
        <v>1600</v>
      </c>
      <c r="M715" s="30" t="s">
        <v>1071</v>
      </c>
      <c r="N715" s="30"/>
    </row>
    <row r="716" ht="25" customHeight="1" spans="1:14">
      <c r="A716" s="17"/>
      <c r="B716" s="17"/>
      <c r="C716" s="59"/>
      <c r="D716" s="60"/>
      <c r="E716" s="59"/>
      <c r="F716" s="59"/>
      <c r="G716" s="59"/>
      <c r="H716" s="59" t="s">
        <v>28</v>
      </c>
      <c r="I716" s="59"/>
      <c r="J716" s="59">
        <v>1</v>
      </c>
      <c r="K716" s="61">
        <v>640</v>
      </c>
      <c r="L716" s="30"/>
      <c r="M716" s="30"/>
      <c r="N716" s="30"/>
    </row>
    <row r="717" ht="30" customHeight="1" spans="1:14">
      <c r="A717" s="17">
        <f>COUNTA($A$4:A716)</f>
        <v>442</v>
      </c>
      <c r="B717" s="17" t="s">
        <v>813</v>
      </c>
      <c r="C717" s="59" t="s">
        <v>1062</v>
      </c>
      <c r="D717" s="60" t="s">
        <v>1072</v>
      </c>
      <c r="E717" s="59" t="s">
        <v>1073</v>
      </c>
      <c r="F717" s="59" t="s">
        <v>34</v>
      </c>
      <c r="G717" s="59">
        <v>3</v>
      </c>
      <c r="H717" s="59" t="s">
        <v>828</v>
      </c>
      <c r="I717" s="30" t="s">
        <v>1074</v>
      </c>
      <c r="J717" s="59">
        <v>4.5</v>
      </c>
      <c r="K717" s="61">
        <v>900</v>
      </c>
      <c r="L717" s="30">
        <v>900</v>
      </c>
      <c r="M717" s="30" t="s">
        <v>1075</v>
      </c>
      <c r="N717" s="30"/>
    </row>
    <row r="718" ht="25" customHeight="1" spans="1:14">
      <c r="A718" s="17">
        <f>COUNTA($A$4:A717)</f>
        <v>443</v>
      </c>
      <c r="B718" s="17" t="s">
        <v>813</v>
      </c>
      <c r="C718" s="59" t="s">
        <v>1062</v>
      </c>
      <c r="D718" s="60" t="s">
        <v>1076</v>
      </c>
      <c r="E718" s="59" t="s">
        <v>1077</v>
      </c>
      <c r="F718" s="59" t="s">
        <v>34</v>
      </c>
      <c r="G718" s="59" t="s">
        <v>760</v>
      </c>
      <c r="H718" s="30" t="s">
        <v>23</v>
      </c>
      <c r="I718" s="59" t="s">
        <v>1078</v>
      </c>
      <c r="J718" s="59">
        <v>2.4</v>
      </c>
      <c r="K718" s="62">
        <v>1152</v>
      </c>
      <c r="L718" s="30">
        <v>1792</v>
      </c>
      <c r="M718" s="30" t="s">
        <v>1079</v>
      </c>
      <c r="N718" s="30"/>
    </row>
    <row r="719" ht="25" customHeight="1" spans="1:14">
      <c r="A719" s="17"/>
      <c r="B719" s="17"/>
      <c r="C719" s="59"/>
      <c r="D719" s="60"/>
      <c r="E719" s="59"/>
      <c r="F719" s="59"/>
      <c r="G719" s="59"/>
      <c r="H719" s="59" t="s">
        <v>28</v>
      </c>
      <c r="I719" s="59"/>
      <c r="J719" s="59">
        <v>1</v>
      </c>
      <c r="K719" s="62">
        <v>640</v>
      </c>
      <c r="L719" s="30"/>
      <c r="M719" s="30"/>
      <c r="N719" s="30"/>
    </row>
    <row r="720" ht="30" customHeight="1" spans="1:14">
      <c r="A720" s="17">
        <f>COUNTA($A$4:A719)</f>
        <v>444</v>
      </c>
      <c r="B720" s="17" t="s">
        <v>813</v>
      </c>
      <c r="C720" s="59" t="s">
        <v>1062</v>
      </c>
      <c r="D720" s="60" t="s">
        <v>1076</v>
      </c>
      <c r="E720" s="30" t="s">
        <v>1080</v>
      </c>
      <c r="F720" s="30" t="s">
        <v>173</v>
      </c>
      <c r="G720" s="30" t="s">
        <v>765</v>
      </c>
      <c r="H720" s="59" t="s">
        <v>28</v>
      </c>
      <c r="I720" s="30" t="s">
        <v>1078</v>
      </c>
      <c r="J720" s="59">
        <v>3</v>
      </c>
      <c r="K720" s="62">
        <v>1440</v>
      </c>
      <c r="L720" s="30">
        <v>1440</v>
      </c>
      <c r="M720" s="30" t="s">
        <v>1081</v>
      </c>
      <c r="N720" s="30"/>
    </row>
    <row r="721" ht="25" customHeight="1" spans="1:14">
      <c r="A721" s="17">
        <f>COUNTA($A$4:A720)</f>
        <v>445</v>
      </c>
      <c r="B721" s="17" t="s">
        <v>813</v>
      </c>
      <c r="C721" s="30" t="s">
        <v>1062</v>
      </c>
      <c r="D721" s="30" t="s">
        <v>1076</v>
      </c>
      <c r="E721" s="30" t="s">
        <v>1082</v>
      </c>
      <c r="F721" s="30" t="s">
        <v>173</v>
      </c>
      <c r="G721" s="30">
        <v>4</v>
      </c>
      <c r="H721" s="30" t="s">
        <v>44</v>
      </c>
      <c r="I721" s="30" t="s">
        <v>1078</v>
      </c>
      <c r="J721" s="30">
        <v>2</v>
      </c>
      <c r="K721" s="30">
        <v>480</v>
      </c>
      <c r="L721" s="30">
        <v>840</v>
      </c>
      <c r="M721" s="30" t="s">
        <v>1083</v>
      </c>
      <c r="N721" s="30"/>
    </row>
    <row r="722" ht="25" customHeight="1" spans="1:14">
      <c r="A722" s="17"/>
      <c r="B722" s="17"/>
      <c r="C722" s="30"/>
      <c r="D722" s="30"/>
      <c r="E722" s="30"/>
      <c r="F722" s="30"/>
      <c r="G722" s="30"/>
      <c r="H722" s="30" t="s">
        <v>23</v>
      </c>
      <c r="I722" s="30"/>
      <c r="J722" s="59">
        <v>1</v>
      </c>
      <c r="K722" s="30">
        <v>360</v>
      </c>
      <c r="L722" s="30"/>
      <c r="M722" s="30"/>
      <c r="N722" s="30"/>
    </row>
    <row r="723" ht="30" customHeight="1" spans="1:14">
      <c r="A723" s="17">
        <f>COUNTA($A$4:A722)</f>
        <v>446</v>
      </c>
      <c r="B723" s="17" t="s">
        <v>813</v>
      </c>
      <c r="C723" s="59" t="s">
        <v>1062</v>
      </c>
      <c r="D723" s="60" t="s">
        <v>1076</v>
      </c>
      <c r="E723" s="59" t="s">
        <v>1084</v>
      </c>
      <c r="F723" s="59" t="s">
        <v>34</v>
      </c>
      <c r="G723" s="59">
        <v>2</v>
      </c>
      <c r="H723" s="59" t="s">
        <v>28</v>
      </c>
      <c r="I723" s="59" t="s">
        <v>1078</v>
      </c>
      <c r="J723" s="59">
        <v>1</v>
      </c>
      <c r="K723" s="30">
        <v>640</v>
      </c>
      <c r="L723" s="30">
        <v>640</v>
      </c>
      <c r="M723" s="30" t="s">
        <v>1085</v>
      </c>
      <c r="N723" s="30"/>
    </row>
    <row r="724" ht="30" customHeight="1" spans="1:14">
      <c r="A724" s="17">
        <f>COUNTA($A$4:A723)</f>
        <v>447</v>
      </c>
      <c r="B724" s="17" t="s">
        <v>813</v>
      </c>
      <c r="C724" s="59" t="s">
        <v>1062</v>
      </c>
      <c r="D724" s="60" t="s">
        <v>1086</v>
      </c>
      <c r="E724" s="59" t="s">
        <v>1087</v>
      </c>
      <c r="F724" s="59" t="s">
        <v>34</v>
      </c>
      <c r="G724" s="59" t="s">
        <v>1088</v>
      </c>
      <c r="H724" s="30" t="s">
        <v>859</v>
      </c>
      <c r="I724" s="59" t="s">
        <v>1078</v>
      </c>
      <c r="J724" s="59">
        <v>1.5</v>
      </c>
      <c r="K724" s="30">
        <v>720</v>
      </c>
      <c r="L724" s="30">
        <v>720</v>
      </c>
      <c r="M724" s="30" t="s">
        <v>1089</v>
      </c>
      <c r="N724" s="30"/>
    </row>
    <row r="725" ht="30" customHeight="1" spans="1:14">
      <c r="A725" s="17">
        <f>COUNTA($A$4:A724)</f>
        <v>448</v>
      </c>
      <c r="B725" s="17" t="s">
        <v>813</v>
      </c>
      <c r="C725" s="30" t="s">
        <v>1062</v>
      </c>
      <c r="D725" s="30" t="s">
        <v>1076</v>
      </c>
      <c r="E725" s="59" t="s">
        <v>1090</v>
      </c>
      <c r="F725" s="59" t="s">
        <v>34</v>
      </c>
      <c r="G725" s="59" t="s">
        <v>774</v>
      </c>
      <c r="H725" s="30" t="s">
        <v>23</v>
      </c>
      <c r="I725" s="30" t="s">
        <v>1078</v>
      </c>
      <c r="J725" s="59">
        <v>1.5</v>
      </c>
      <c r="K725" s="30">
        <v>720</v>
      </c>
      <c r="L725" s="30">
        <v>720</v>
      </c>
      <c r="M725" s="30" t="s">
        <v>1091</v>
      </c>
      <c r="N725" s="30"/>
    </row>
    <row r="726" ht="25" customHeight="1" spans="1:14">
      <c r="A726" s="17">
        <f>COUNTA($A$4:A725)</f>
        <v>449</v>
      </c>
      <c r="B726" s="17" t="s">
        <v>813</v>
      </c>
      <c r="C726" s="59" t="s">
        <v>1062</v>
      </c>
      <c r="D726" s="60" t="s">
        <v>1076</v>
      </c>
      <c r="E726" s="59" t="s">
        <v>1092</v>
      </c>
      <c r="F726" s="59" t="s">
        <v>64</v>
      </c>
      <c r="G726" s="59" t="s">
        <v>1093</v>
      </c>
      <c r="H726" s="30" t="s">
        <v>23</v>
      </c>
      <c r="I726" s="59" t="s">
        <v>1078</v>
      </c>
      <c r="J726" s="30">
        <v>1</v>
      </c>
      <c r="K726" s="30">
        <v>480</v>
      </c>
      <c r="L726" s="30">
        <v>1184</v>
      </c>
      <c r="M726" s="30" t="s">
        <v>1094</v>
      </c>
      <c r="N726" s="30"/>
    </row>
    <row r="727" ht="25" customHeight="1" spans="1:14">
      <c r="A727" s="17"/>
      <c r="B727" s="17"/>
      <c r="C727" s="59"/>
      <c r="D727" s="60"/>
      <c r="E727" s="59"/>
      <c r="F727" s="59"/>
      <c r="G727" s="59"/>
      <c r="H727" s="59" t="s">
        <v>28</v>
      </c>
      <c r="I727" s="59"/>
      <c r="J727" s="30">
        <v>1.1</v>
      </c>
      <c r="K727" s="62">
        <v>704</v>
      </c>
      <c r="L727" s="30"/>
      <c r="M727" s="30"/>
      <c r="N727" s="30"/>
    </row>
    <row r="728" ht="25" customHeight="1" spans="1:14">
      <c r="A728" s="17">
        <f>COUNTA($A$4:A727)</f>
        <v>450</v>
      </c>
      <c r="B728" s="17" t="s">
        <v>813</v>
      </c>
      <c r="C728" s="59" t="s">
        <v>1062</v>
      </c>
      <c r="D728" s="60" t="s">
        <v>1076</v>
      </c>
      <c r="E728" s="59" t="s">
        <v>1095</v>
      </c>
      <c r="F728" s="59" t="s">
        <v>424</v>
      </c>
      <c r="G728" s="59" t="s">
        <v>1088</v>
      </c>
      <c r="H728" s="30" t="s">
        <v>23</v>
      </c>
      <c r="I728" s="59" t="s">
        <v>1078</v>
      </c>
      <c r="J728" s="30">
        <v>1</v>
      </c>
      <c r="K728" s="61">
        <v>360</v>
      </c>
      <c r="L728" s="30">
        <v>2400</v>
      </c>
      <c r="M728" s="30" t="s">
        <v>1096</v>
      </c>
      <c r="N728" s="30"/>
    </row>
    <row r="729" ht="25" customHeight="1" spans="1:14">
      <c r="A729" s="17"/>
      <c r="B729" s="17"/>
      <c r="C729" s="59"/>
      <c r="D729" s="60"/>
      <c r="E729" s="59"/>
      <c r="F729" s="59"/>
      <c r="G729" s="59"/>
      <c r="H729" s="59" t="s">
        <v>44</v>
      </c>
      <c r="I729" s="59"/>
      <c r="J729" s="30">
        <v>1</v>
      </c>
      <c r="K729" s="62">
        <v>240</v>
      </c>
      <c r="L729" s="30"/>
      <c r="M729" s="30"/>
      <c r="N729" s="30"/>
    </row>
    <row r="730" ht="25" customHeight="1" spans="1:14">
      <c r="A730" s="17"/>
      <c r="B730" s="17"/>
      <c r="C730" s="59"/>
      <c r="D730" s="60"/>
      <c r="E730" s="59"/>
      <c r="F730" s="59"/>
      <c r="G730" s="59"/>
      <c r="H730" s="59" t="s">
        <v>1097</v>
      </c>
      <c r="I730" s="59"/>
      <c r="J730" s="59">
        <v>6</v>
      </c>
      <c r="K730" s="62">
        <v>1800</v>
      </c>
      <c r="L730" s="30"/>
      <c r="M730" s="30"/>
      <c r="N730" s="30"/>
    </row>
    <row r="731" ht="42" customHeight="1" spans="1:14">
      <c r="A731" s="17">
        <f>COUNTA($A$4:A730)</f>
        <v>451</v>
      </c>
      <c r="B731" s="17" t="s">
        <v>813</v>
      </c>
      <c r="C731" s="59" t="s">
        <v>1062</v>
      </c>
      <c r="D731" s="60" t="s">
        <v>1068</v>
      </c>
      <c r="E731" s="59" t="s">
        <v>1098</v>
      </c>
      <c r="F731" s="59" t="s">
        <v>67</v>
      </c>
      <c r="G731" s="59" t="s">
        <v>765</v>
      </c>
      <c r="H731" s="59" t="s">
        <v>28</v>
      </c>
      <c r="I731" s="59" t="s">
        <v>1070</v>
      </c>
      <c r="J731" s="59">
        <v>3.5</v>
      </c>
      <c r="K731" s="61">
        <v>2240</v>
      </c>
      <c r="L731" s="61">
        <v>1928</v>
      </c>
      <c r="M731" s="30" t="s">
        <v>1099</v>
      </c>
      <c r="N731" s="30" t="s">
        <v>1100</v>
      </c>
    </row>
    <row r="732" ht="25" customHeight="1" spans="1:14">
      <c r="A732" s="17">
        <f>COUNTA($A$4:A731)</f>
        <v>452</v>
      </c>
      <c r="B732" s="17" t="s">
        <v>813</v>
      </c>
      <c r="C732" s="59" t="s">
        <v>1062</v>
      </c>
      <c r="D732" s="60" t="s">
        <v>1076</v>
      </c>
      <c r="E732" s="59" t="s">
        <v>1101</v>
      </c>
      <c r="F732" s="59" t="s">
        <v>64</v>
      </c>
      <c r="G732" s="59" t="s">
        <v>765</v>
      </c>
      <c r="H732" s="59" t="s">
        <v>828</v>
      </c>
      <c r="I732" s="59" t="s">
        <v>1078</v>
      </c>
      <c r="J732" s="59">
        <v>7</v>
      </c>
      <c r="K732" s="61">
        <v>1400</v>
      </c>
      <c r="L732" s="61">
        <v>1400</v>
      </c>
      <c r="M732" s="30"/>
      <c r="N732" s="30"/>
    </row>
    <row r="733" ht="25" customHeight="1" spans="1:14">
      <c r="A733" s="17">
        <f>COUNTA($A$4:A732)</f>
        <v>453</v>
      </c>
      <c r="B733" s="17" t="s">
        <v>813</v>
      </c>
      <c r="C733" s="59" t="s">
        <v>1062</v>
      </c>
      <c r="D733" s="60" t="s">
        <v>1076</v>
      </c>
      <c r="E733" s="59" t="s">
        <v>1102</v>
      </c>
      <c r="F733" s="59" t="s">
        <v>34</v>
      </c>
      <c r="G733" s="59" t="s">
        <v>760</v>
      </c>
      <c r="H733" s="59" t="s">
        <v>28</v>
      </c>
      <c r="I733" s="59" t="s">
        <v>1078</v>
      </c>
      <c r="J733" s="59">
        <v>4</v>
      </c>
      <c r="K733" s="61">
        <v>2560</v>
      </c>
      <c r="L733" s="61">
        <v>2560</v>
      </c>
      <c r="M733" s="30"/>
      <c r="N733" s="30"/>
    </row>
    <row r="734" ht="25" customHeight="1" spans="1:14">
      <c r="A734" s="17">
        <f>COUNTA($A$4:A733)</f>
        <v>454</v>
      </c>
      <c r="B734" s="17" t="s">
        <v>813</v>
      </c>
      <c r="C734" s="30" t="s">
        <v>1062</v>
      </c>
      <c r="D734" s="30" t="s">
        <v>1103</v>
      </c>
      <c r="E734" s="30" t="s">
        <v>1104</v>
      </c>
      <c r="F734" s="30" t="s">
        <v>64</v>
      </c>
      <c r="G734" s="30" t="s">
        <v>1093</v>
      </c>
      <c r="H734" s="59" t="s">
        <v>44</v>
      </c>
      <c r="I734" s="30" t="s">
        <v>1105</v>
      </c>
      <c r="J734" s="59">
        <v>1.5</v>
      </c>
      <c r="K734" s="62">
        <v>480</v>
      </c>
      <c r="L734" s="30">
        <v>2720</v>
      </c>
      <c r="M734" s="30" t="s">
        <v>1106</v>
      </c>
      <c r="N734" s="30"/>
    </row>
    <row r="735" ht="25" customHeight="1" spans="1:14">
      <c r="A735" s="17"/>
      <c r="B735" s="17"/>
      <c r="C735" s="30"/>
      <c r="D735" s="30"/>
      <c r="E735" s="30"/>
      <c r="F735" s="30"/>
      <c r="G735" s="30"/>
      <c r="H735" s="59" t="s">
        <v>29</v>
      </c>
      <c r="I735" s="30"/>
      <c r="J735" s="59">
        <v>1</v>
      </c>
      <c r="K735" s="62">
        <v>320</v>
      </c>
      <c r="L735" s="30"/>
      <c r="M735" s="30"/>
      <c r="N735" s="30"/>
    </row>
    <row r="736" ht="25" customHeight="1" spans="1:14">
      <c r="A736" s="17"/>
      <c r="B736" s="17"/>
      <c r="C736" s="30"/>
      <c r="D736" s="30"/>
      <c r="E736" s="30"/>
      <c r="F736" s="30"/>
      <c r="G736" s="30"/>
      <c r="H736" s="30" t="s">
        <v>23</v>
      </c>
      <c r="I736" s="30"/>
      <c r="J736" s="59">
        <v>4</v>
      </c>
      <c r="K736" s="62">
        <v>1920</v>
      </c>
      <c r="L736" s="30"/>
      <c r="M736" s="30"/>
      <c r="N736" s="30"/>
    </row>
    <row r="737" ht="25" customHeight="1" spans="1:14">
      <c r="A737" s="17">
        <f>COUNTA($A$4:A736)</f>
        <v>455</v>
      </c>
      <c r="B737" s="17" t="s">
        <v>813</v>
      </c>
      <c r="C737" s="30" t="s">
        <v>1062</v>
      </c>
      <c r="D737" s="30" t="s">
        <v>1103</v>
      </c>
      <c r="E737" s="59" t="s">
        <v>1107</v>
      </c>
      <c r="F737" s="59" t="s">
        <v>424</v>
      </c>
      <c r="G737" s="59" t="s">
        <v>777</v>
      </c>
      <c r="H737" s="30" t="s">
        <v>23</v>
      </c>
      <c r="I737" s="59" t="s">
        <v>1105</v>
      </c>
      <c r="J737" s="30">
        <v>8</v>
      </c>
      <c r="K737" s="30">
        <v>2880</v>
      </c>
      <c r="L737" s="30">
        <v>3092</v>
      </c>
      <c r="M737" s="30" t="s">
        <v>1108</v>
      </c>
      <c r="N737" s="30" t="s">
        <v>842</v>
      </c>
    </row>
    <row r="738" ht="25" customHeight="1" spans="1:14">
      <c r="A738" s="17"/>
      <c r="B738" s="17"/>
      <c r="C738" s="30"/>
      <c r="D738" s="30"/>
      <c r="E738" s="59"/>
      <c r="F738" s="59"/>
      <c r="G738" s="59"/>
      <c r="H738" s="59" t="s">
        <v>28</v>
      </c>
      <c r="I738" s="59"/>
      <c r="J738" s="59">
        <v>2.2</v>
      </c>
      <c r="K738" s="30">
        <v>1056</v>
      </c>
      <c r="L738" s="30"/>
      <c r="M738" s="30"/>
      <c r="N738" s="30"/>
    </row>
    <row r="739" ht="25" customHeight="1" spans="1:14">
      <c r="A739" s="17">
        <f>COUNTA($A$4:A738)</f>
        <v>456</v>
      </c>
      <c r="B739" s="17" t="s">
        <v>813</v>
      </c>
      <c r="C739" s="30" t="s">
        <v>1062</v>
      </c>
      <c r="D739" s="30" t="s">
        <v>1103</v>
      </c>
      <c r="E739" s="30" t="s">
        <v>1109</v>
      </c>
      <c r="F739" s="59" t="s">
        <v>34</v>
      </c>
      <c r="G739" s="30" t="s">
        <v>777</v>
      </c>
      <c r="H739" s="30" t="s">
        <v>23</v>
      </c>
      <c r="I739" s="30" t="s">
        <v>1105</v>
      </c>
      <c r="J739" s="59">
        <v>2.2</v>
      </c>
      <c r="K739" s="30">
        <v>1056</v>
      </c>
      <c r="L739" s="30">
        <v>1056</v>
      </c>
      <c r="M739" s="30"/>
      <c r="N739" s="30"/>
    </row>
    <row r="740" ht="25" customHeight="1" spans="1:14">
      <c r="A740" s="17">
        <f>COUNTA($A$4:A739)</f>
        <v>457</v>
      </c>
      <c r="B740" s="17" t="s">
        <v>813</v>
      </c>
      <c r="C740" s="30" t="s">
        <v>1062</v>
      </c>
      <c r="D740" s="30" t="s">
        <v>1068</v>
      </c>
      <c r="E740" s="59" t="s">
        <v>1110</v>
      </c>
      <c r="F740" s="59" t="s">
        <v>67</v>
      </c>
      <c r="G740" s="59">
        <v>4</v>
      </c>
      <c r="H740" s="30" t="s">
        <v>44</v>
      </c>
      <c r="I740" s="59" t="s">
        <v>1070</v>
      </c>
      <c r="J740" s="59">
        <v>1</v>
      </c>
      <c r="K740" s="30">
        <v>320</v>
      </c>
      <c r="L740" s="30">
        <v>624</v>
      </c>
      <c r="M740" s="30" t="s">
        <v>1111</v>
      </c>
      <c r="N740" s="30" t="s">
        <v>842</v>
      </c>
    </row>
    <row r="741" ht="25" customHeight="1" spans="1:14">
      <c r="A741" s="17"/>
      <c r="B741" s="17"/>
      <c r="C741" s="30"/>
      <c r="D741" s="30"/>
      <c r="E741" s="59"/>
      <c r="F741" s="59"/>
      <c r="G741" s="59"/>
      <c r="H741" s="30" t="s">
        <v>55</v>
      </c>
      <c r="I741" s="59"/>
      <c r="J741" s="59">
        <v>1</v>
      </c>
      <c r="K741" s="30">
        <v>400</v>
      </c>
      <c r="L741" s="30"/>
      <c r="M741" s="30"/>
      <c r="N741" s="30"/>
    </row>
    <row r="742" ht="25" customHeight="1" spans="1:14">
      <c r="A742" s="17">
        <f>COUNTA($A$4:A741)</f>
        <v>458</v>
      </c>
      <c r="B742" s="17" t="s">
        <v>813</v>
      </c>
      <c r="C742" s="30" t="s">
        <v>1062</v>
      </c>
      <c r="D742" s="30" t="s">
        <v>1103</v>
      </c>
      <c r="E742" s="59" t="s">
        <v>1112</v>
      </c>
      <c r="F742" s="59" t="s">
        <v>34</v>
      </c>
      <c r="G742" s="59" t="s">
        <v>760</v>
      </c>
      <c r="H742" s="30" t="s">
        <v>23</v>
      </c>
      <c r="I742" s="59" t="s">
        <v>1105</v>
      </c>
      <c r="J742" s="59">
        <v>1</v>
      </c>
      <c r="K742" s="30">
        <v>480</v>
      </c>
      <c r="L742" s="30">
        <v>880</v>
      </c>
      <c r="M742" s="30" t="s">
        <v>1113</v>
      </c>
      <c r="N742" s="30"/>
    </row>
    <row r="743" ht="25" customHeight="1" spans="1:14">
      <c r="A743" s="17"/>
      <c r="B743" s="17"/>
      <c r="C743" s="30"/>
      <c r="D743" s="30"/>
      <c r="E743" s="59"/>
      <c r="F743" s="59"/>
      <c r="G743" s="59"/>
      <c r="H743" s="59" t="s">
        <v>55</v>
      </c>
      <c r="I743" s="59"/>
      <c r="J743" s="59">
        <v>1</v>
      </c>
      <c r="K743" s="62">
        <v>400</v>
      </c>
      <c r="L743" s="30"/>
      <c r="M743" s="30"/>
      <c r="N743" s="30"/>
    </row>
    <row r="744" ht="25" customHeight="1" spans="1:14">
      <c r="A744" s="17">
        <f>COUNTA($A$4:A743)</f>
        <v>459</v>
      </c>
      <c r="B744" s="17" t="s">
        <v>813</v>
      </c>
      <c r="C744" s="30" t="s">
        <v>1062</v>
      </c>
      <c r="D744" s="30" t="s">
        <v>1103</v>
      </c>
      <c r="E744" s="30" t="s">
        <v>1114</v>
      </c>
      <c r="F744" s="30" t="s">
        <v>424</v>
      </c>
      <c r="G744" s="30">
        <v>2</v>
      </c>
      <c r="H744" s="30" t="s">
        <v>50</v>
      </c>
      <c r="I744" s="30" t="s">
        <v>1105</v>
      </c>
      <c r="J744" s="30">
        <v>20</v>
      </c>
      <c r="K744" s="30">
        <v>180</v>
      </c>
      <c r="L744" s="30">
        <v>630</v>
      </c>
      <c r="M744" s="30" t="s">
        <v>1115</v>
      </c>
      <c r="N744" s="30" t="s">
        <v>1116</v>
      </c>
    </row>
    <row r="745" ht="25" customHeight="1" spans="1:14">
      <c r="A745" s="17"/>
      <c r="B745" s="17"/>
      <c r="C745" s="30"/>
      <c r="D745" s="30"/>
      <c r="E745" s="30"/>
      <c r="F745" s="30"/>
      <c r="G745" s="30"/>
      <c r="H745" s="30" t="s">
        <v>828</v>
      </c>
      <c r="I745" s="30"/>
      <c r="J745" s="59">
        <v>3</v>
      </c>
      <c r="K745" s="61">
        <v>450</v>
      </c>
      <c r="L745" s="30"/>
      <c r="M745" s="30"/>
      <c r="N745" s="30"/>
    </row>
    <row r="746" ht="25" customHeight="1" spans="1:14">
      <c r="A746" s="17">
        <f>COUNTA($A$4:A745)</f>
        <v>460</v>
      </c>
      <c r="B746" s="17" t="s">
        <v>813</v>
      </c>
      <c r="C746" s="59" t="s">
        <v>1062</v>
      </c>
      <c r="D746" s="60" t="s">
        <v>1103</v>
      </c>
      <c r="E746" s="59" t="s">
        <v>1117</v>
      </c>
      <c r="F746" s="59" t="s">
        <v>424</v>
      </c>
      <c r="G746" s="59" t="s">
        <v>777</v>
      </c>
      <c r="H746" s="59" t="s">
        <v>28</v>
      </c>
      <c r="I746" s="59" t="s">
        <v>1105</v>
      </c>
      <c r="J746" s="61">
        <v>2</v>
      </c>
      <c r="K746" s="61">
        <v>960</v>
      </c>
      <c r="L746" s="30">
        <v>2960</v>
      </c>
      <c r="M746" s="30" t="s">
        <v>1118</v>
      </c>
      <c r="N746" s="30" t="s">
        <v>842</v>
      </c>
    </row>
    <row r="747" ht="25" customHeight="1" spans="1:14">
      <c r="A747" s="17"/>
      <c r="B747" s="17"/>
      <c r="C747" s="59"/>
      <c r="D747" s="60"/>
      <c r="E747" s="59"/>
      <c r="F747" s="59"/>
      <c r="G747" s="59"/>
      <c r="H747" s="30" t="s">
        <v>23</v>
      </c>
      <c r="I747" s="59"/>
      <c r="J747" s="61">
        <v>3.3</v>
      </c>
      <c r="K747" s="61">
        <v>1188</v>
      </c>
      <c r="L747" s="30"/>
      <c r="M747" s="30"/>
      <c r="N747" s="30"/>
    </row>
    <row r="748" ht="25" customHeight="1" spans="1:14">
      <c r="A748" s="17"/>
      <c r="B748" s="17"/>
      <c r="C748" s="59"/>
      <c r="D748" s="60"/>
      <c r="E748" s="59"/>
      <c r="F748" s="59"/>
      <c r="G748" s="59"/>
      <c r="H748" s="59" t="s">
        <v>29</v>
      </c>
      <c r="I748" s="59"/>
      <c r="J748" s="61">
        <v>2.5</v>
      </c>
      <c r="K748" s="59">
        <v>600</v>
      </c>
      <c r="L748" s="30"/>
      <c r="M748" s="30"/>
      <c r="N748" s="30"/>
    </row>
    <row r="749" ht="25" customHeight="1" spans="1:14">
      <c r="A749" s="17"/>
      <c r="B749" s="17"/>
      <c r="C749" s="59"/>
      <c r="D749" s="60"/>
      <c r="E749" s="59"/>
      <c r="F749" s="59"/>
      <c r="G749" s="59"/>
      <c r="H749" s="30" t="s">
        <v>44</v>
      </c>
      <c r="I749" s="59"/>
      <c r="J749" s="61">
        <v>1</v>
      </c>
      <c r="K749" s="59">
        <v>240</v>
      </c>
      <c r="L749" s="30"/>
      <c r="M749" s="30"/>
      <c r="N749" s="30"/>
    </row>
    <row r="750" ht="25" customHeight="1" spans="1:14">
      <c r="A750" s="17">
        <f>COUNTA($A$4:A749)</f>
        <v>461</v>
      </c>
      <c r="B750" s="17" t="s">
        <v>813</v>
      </c>
      <c r="C750" s="30" t="s">
        <v>1119</v>
      </c>
      <c r="D750" s="30" t="s">
        <v>1120</v>
      </c>
      <c r="E750" s="30" t="s">
        <v>1121</v>
      </c>
      <c r="F750" s="30" t="s">
        <v>27</v>
      </c>
      <c r="G750" s="30">
        <v>1</v>
      </c>
      <c r="H750" s="51" t="s">
        <v>249</v>
      </c>
      <c r="I750" s="51" t="s">
        <v>1120</v>
      </c>
      <c r="J750" s="51">
        <v>10</v>
      </c>
      <c r="K750" s="42">
        <v>2000</v>
      </c>
      <c r="L750" s="30">
        <v>3400</v>
      </c>
      <c r="M750" s="30" t="s">
        <v>1122</v>
      </c>
      <c r="N750" s="30" t="s">
        <v>842</v>
      </c>
    </row>
    <row r="751" ht="25" customHeight="1" spans="1:14">
      <c r="A751" s="17"/>
      <c r="B751" s="17"/>
      <c r="C751" s="30"/>
      <c r="D751" s="30" t="s">
        <v>1120</v>
      </c>
      <c r="E751" s="30"/>
      <c r="F751" s="30"/>
      <c r="G751" s="30"/>
      <c r="H751" s="51" t="s">
        <v>28</v>
      </c>
      <c r="I751" s="51" t="s">
        <v>1120</v>
      </c>
      <c r="J751" s="51">
        <v>2.4</v>
      </c>
      <c r="K751" s="52">
        <v>1536</v>
      </c>
      <c r="L751" s="30"/>
      <c r="M751" s="30"/>
      <c r="N751" s="30"/>
    </row>
    <row r="752" ht="30" customHeight="1" spans="1:14">
      <c r="A752" s="17">
        <f>COUNTA($A$4:A751)</f>
        <v>462</v>
      </c>
      <c r="B752" s="17" t="s">
        <v>813</v>
      </c>
      <c r="C752" s="30" t="s">
        <v>1119</v>
      </c>
      <c r="D752" s="30" t="s">
        <v>1120</v>
      </c>
      <c r="E752" s="30" t="s">
        <v>1123</v>
      </c>
      <c r="F752" s="37" t="s">
        <v>1124</v>
      </c>
      <c r="G752" s="30">
        <v>2</v>
      </c>
      <c r="H752" s="51" t="s">
        <v>28</v>
      </c>
      <c r="I752" s="51" t="s">
        <v>1120</v>
      </c>
      <c r="J752" s="51">
        <v>2.3</v>
      </c>
      <c r="K752" s="52">
        <v>1472</v>
      </c>
      <c r="L752" s="30">
        <v>1472</v>
      </c>
      <c r="M752" s="30" t="s">
        <v>1125</v>
      </c>
      <c r="N752" s="30"/>
    </row>
    <row r="753" ht="42" customHeight="1" spans="1:14">
      <c r="A753" s="17">
        <f>COUNTA($A$4:A752)</f>
        <v>463</v>
      </c>
      <c r="B753" s="17" t="s">
        <v>813</v>
      </c>
      <c r="C753" s="30" t="s">
        <v>1119</v>
      </c>
      <c r="D753" s="30" t="s">
        <v>1120</v>
      </c>
      <c r="E753" s="30" t="s">
        <v>1126</v>
      </c>
      <c r="F753" s="30" t="s">
        <v>27</v>
      </c>
      <c r="G753" s="30">
        <v>3</v>
      </c>
      <c r="H753" s="51" t="s">
        <v>28</v>
      </c>
      <c r="I753" s="51" t="s">
        <v>1120</v>
      </c>
      <c r="J753" s="51">
        <v>3.5</v>
      </c>
      <c r="K753" s="52">
        <v>2240</v>
      </c>
      <c r="L753" s="30">
        <v>1352</v>
      </c>
      <c r="M753" s="30" t="s">
        <v>1127</v>
      </c>
      <c r="N753" s="30" t="s">
        <v>842</v>
      </c>
    </row>
    <row r="754" ht="25" customHeight="1" spans="1:14">
      <c r="A754" s="17">
        <f>COUNTA($A$4:A753)</f>
        <v>464</v>
      </c>
      <c r="B754" s="17" t="s">
        <v>813</v>
      </c>
      <c r="C754" s="30" t="s">
        <v>1119</v>
      </c>
      <c r="D754" s="30" t="s">
        <v>1120</v>
      </c>
      <c r="E754" s="30" t="s">
        <v>1128</v>
      </c>
      <c r="F754" s="30" t="s">
        <v>64</v>
      </c>
      <c r="G754" s="30">
        <v>5</v>
      </c>
      <c r="H754" s="51" t="s">
        <v>28</v>
      </c>
      <c r="I754" s="51" t="s">
        <v>1120</v>
      </c>
      <c r="J754" s="51">
        <v>2</v>
      </c>
      <c r="K754" s="52">
        <v>1280</v>
      </c>
      <c r="L754" s="30">
        <v>1600</v>
      </c>
      <c r="M754" s="30" t="s">
        <v>1129</v>
      </c>
      <c r="N754" s="30"/>
    </row>
    <row r="755" ht="25" customHeight="1" spans="1:14">
      <c r="A755" s="17"/>
      <c r="B755" s="17"/>
      <c r="C755" s="30"/>
      <c r="D755" s="30" t="s">
        <v>1130</v>
      </c>
      <c r="E755" s="30"/>
      <c r="F755" s="30"/>
      <c r="G755" s="30"/>
      <c r="H755" s="51" t="s">
        <v>44</v>
      </c>
      <c r="I755" s="51" t="s">
        <v>1120</v>
      </c>
      <c r="J755" s="51">
        <v>1</v>
      </c>
      <c r="K755" s="52">
        <v>320</v>
      </c>
      <c r="L755" s="30"/>
      <c r="M755" s="30"/>
      <c r="N755" s="30"/>
    </row>
    <row r="756" ht="30" customHeight="1" spans="1:14">
      <c r="A756" s="17">
        <f>COUNTA($A$4:A755)</f>
        <v>465</v>
      </c>
      <c r="B756" s="17" t="s">
        <v>813</v>
      </c>
      <c r="C756" s="30" t="s">
        <v>1119</v>
      </c>
      <c r="D756" s="30" t="s">
        <v>1130</v>
      </c>
      <c r="E756" s="30" t="s">
        <v>1131</v>
      </c>
      <c r="F756" s="30" t="s">
        <v>64</v>
      </c>
      <c r="G756" s="30">
        <v>2</v>
      </c>
      <c r="H756" s="51" t="s">
        <v>50</v>
      </c>
      <c r="I756" s="51" t="s">
        <v>1130</v>
      </c>
      <c r="J756" s="51">
        <v>21</v>
      </c>
      <c r="K756" s="52">
        <v>252</v>
      </c>
      <c r="L756" s="52">
        <v>252</v>
      </c>
      <c r="M756" s="30" t="s">
        <v>1132</v>
      </c>
      <c r="N756" s="30"/>
    </row>
    <row r="757" ht="25" customHeight="1" spans="1:14">
      <c r="A757" s="17">
        <f>COUNTA($A$4:A756)</f>
        <v>466</v>
      </c>
      <c r="B757" s="17" t="s">
        <v>813</v>
      </c>
      <c r="C757" s="30" t="s">
        <v>1119</v>
      </c>
      <c r="D757" s="30" t="s">
        <v>1133</v>
      </c>
      <c r="E757" s="30" t="s">
        <v>1134</v>
      </c>
      <c r="F757" s="30" t="s">
        <v>27</v>
      </c>
      <c r="G757" s="30">
        <v>6</v>
      </c>
      <c r="H757" s="51" t="s">
        <v>50</v>
      </c>
      <c r="I757" s="30" t="s">
        <v>1133</v>
      </c>
      <c r="J757" s="52">
        <v>20</v>
      </c>
      <c r="K757" s="30">
        <v>240</v>
      </c>
      <c r="L757" s="30">
        <v>240</v>
      </c>
      <c r="M757" s="30"/>
      <c r="N757" s="30"/>
    </row>
    <row r="758" ht="30" customHeight="1" spans="1:14">
      <c r="A758" s="17">
        <f>COUNTA($A$4:A757)</f>
        <v>467</v>
      </c>
      <c r="B758" s="17" t="s">
        <v>813</v>
      </c>
      <c r="C758" s="51" t="s">
        <v>1135</v>
      </c>
      <c r="D758" s="31" t="s">
        <v>1136</v>
      </c>
      <c r="E758" s="51" t="s">
        <v>1137</v>
      </c>
      <c r="F758" s="51" t="s">
        <v>64</v>
      </c>
      <c r="G758" s="51">
        <v>4</v>
      </c>
      <c r="H758" s="51" t="s">
        <v>28</v>
      </c>
      <c r="I758" s="31" t="s">
        <v>1136</v>
      </c>
      <c r="J758" s="51">
        <v>2</v>
      </c>
      <c r="K758" s="51">
        <v>1280</v>
      </c>
      <c r="L758" s="51">
        <v>1280</v>
      </c>
      <c r="M758" s="54" t="s">
        <v>1138</v>
      </c>
      <c r="N758" s="51"/>
    </row>
    <row r="759" ht="25" customHeight="1" spans="1:14">
      <c r="A759" s="17">
        <f>COUNTA($A$4:A758)</f>
        <v>468</v>
      </c>
      <c r="B759" s="17" t="s">
        <v>813</v>
      </c>
      <c r="C759" s="51" t="s">
        <v>1135</v>
      </c>
      <c r="D759" s="51" t="s">
        <v>1136</v>
      </c>
      <c r="E759" s="51" t="s">
        <v>1139</v>
      </c>
      <c r="F759" s="51" t="s">
        <v>64</v>
      </c>
      <c r="G759" s="51">
        <v>1</v>
      </c>
      <c r="H759" s="51" t="s">
        <v>187</v>
      </c>
      <c r="I759" s="51" t="s">
        <v>1136</v>
      </c>
      <c r="J759" s="51">
        <v>0.7</v>
      </c>
      <c r="K759" s="51">
        <v>448</v>
      </c>
      <c r="L759" s="51">
        <v>448</v>
      </c>
      <c r="M759" s="51"/>
      <c r="N759" s="51"/>
    </row>
    <row r="760" ht="25" customHeight="1" spans="1:14">
      <c r="A760" s="17">
        <f>COUNTA($A$4:A759)</f>
        <v>469</v>
      </c>
      <c r="B760" s="17" t="s">
        <v>813</v>
      </c>
      <c r="C760" s="51" t="s">
        <v>1135</v>
      </c>
      <c r="D760" s="51" t="s">
        <v>850</v>
      </c>
      <c r="E760" s="51" t="s">
        <v>1140</v>
      </c>
      <c r="F760" s="51" t="s">
        <v>64</v>
      </c>
      <c r="G760" s="51">
        <v>2</v>
      </c>
      <c r="H760" s="51" t="s">
        <v>50</v>
      </c>
      <c r="I760" s="31" t="s">
        <v>1141</v>
      </c>
      <c r="J760" s="51">
        <v>20</v>
      </c>
      <c r="K760" s="51">
        <v>240</v>
      </c>
      <c r="L760" s="51">
        <v>1040</v>
      </c>
      <c r="M760" s="51" t="s">
        <v>1142</v>
      </c>
      <c r="N760" s="51"/>
    </row>
    <row r="761" ht="25" customHeight="1" spans="1:14">
      <c r="A761" s="17"/>
      <c r="B761" s="17"/>
      <c r="C761" s="51"/>
      <c r="D761" s="51"/>
      <c r="E761" s="51"/>
      <c r="F761" s="51"/>
      <c r="G761" s="51"/>
      <c r="H761" s="51" t="s">
        <v>44</v>
      </c>
      <c r="I761" s="31"/>
      <c r="J761" s="51">
        <v>1</v>
      </c>
      <c r="K761" s="51">
        <v>320</v>
      </c>
      <c r="L761" s="51"/>
      <c r="M761" s="51"/>
      <c r="N761" s="51"/>
    </row>
    <row r="762" ht="25" customHeight="1" spans="1:14">
      <c r="A762" s="17"/>
      <c r="B762" s="17"/>
      <c r="C762" s="51"/>
      <c r="D762" s="51"/>
      <c r="E762" s="51"/>
      <c r="F762" s="51"/>
      <c r="G762" s="51"/>
      <c r="H762" s="51" t="s">
        <v>23</v>
      </c>
      <c r="I762" s="31"/>
      <c r="J762" s="51">
        <v>1</v>
      </c>
      <c r="K762" s="31">
        <v>480</v>
      </c>
      <c r="L762" s="51"/>
      <c r="M762" s="51"/>
      <c r="N762" s="51"/>
    </row>
    <row r="763" ht="25" customHeight="1" spans="1:14">
      <c r="A763" s="17">
        <f>COUNTA($A$4:A762)</f>
        <v>470</v>
      </c>
      <c r="B763" s="17" t="s">
        <v>813</v>
      </c>
      <c r="C763" s="51" t="s">
        <v>1135</v>
      </c>
      <c r="D763" s="51" t="s">
        <v>850</v>
      </c>
      <c r="E763" s="51" t="s">
        <v>1143</v>
      </c>
      <c r="F763" s="51" t="s">
        <v>27</v>
      </c>
      <c r="G763" s="51">
        <v>4</v>
      </c>
      <c r="H763" s="51" t="s">
        <v>50</v>
      </c>
      <c r="I763" s="31" t="s">
        <v>1141</v>
      </c>
      <c r="J763" s="51">
        <v>500</v>
      </c>
      <c r="K763" s="51">
        <v>6000</v>
      </c>
      <c r="L763" s="51">
        <v>5000</v>
      </c>
      <c r="M763" s="51" t="s">
        <v>842</v>
      </c>
      <c r="N763" s="51" t="s">
        <v>842</v>
      </c>
    </row>
    <row r="764" ht="25" customHeight="1" spans="1:14">
      <c r="A764" s="17">
        <f>COUNTA($A$4:A763)</f>
        <v>471</v>
      </c>
      <c r="B764" s="17" t="s">
        <v>813</v>
      </c>
      <c r="C764" s="51" t="s">
        <v>1135</v>
      </c>
      <c r="D764" s="51" t="s">
        <v>850</v>
      </c>
      <c r="E764" s="51" t="s">
        <v>1144</v>
      </c>
      <c r="F764" s="51" t="s">
        <v>64</v>
      </c>
      <c r="G764" s="51">
        <v>3</v>
      </c>
      <c r="H764" s="51" t="s">
        <v>23</v>
      </c>
      <c r="I764" s="51" t="s">
        <v>850</v>
      </c>
      <c r="J764" s="51">
        <v>4</v>
      </c>
      <c r="K764" s="51">
        <v>1920</v>
      </c>
      <c r="L764" s="51">
        <v>2160</v>
      </c>
      <c r="M764" s="51" t="s">
        <v>1145</v>
      </c>
      <c r="N764" s="51"/>
    </row>
    <row r="765" ht="25" customHeight="1" spans="1:14">
      <c r="A765" s="17"/>
      <c r="B765" s="17"/>
      <c r="C765" s="51"/>
      <c r="D765" s="51"/>
      <c r="E765" s="51"/>
      <c r="F765" s="51"/>
      <c r="G765" s="51"/>
      <c r="H765" s="51" t="s">
        <v>50</v>
      </c>
      <c r="I765" s="51"/>
      <c r="J765" s="51">
        <v>20</v>
      </c>
      <c r="K765" s="51">
        <v>240</v>
      </c>
      <c r="L765" s="51"/>
      <c r="M765" s="51"/>
      <c r="N765" s="51"/>
    </row>
    <row r="766" ht="30" customHeight="1" spans="1:14">
      <c r="A766" s="17">
        <f>COUNTA($A$4:A765)</f>
        <v>472</v>
      </c>
      <c r="B766" s="17" t="s">
        <v>813</v>
      </c>
      <c r="C766" s="51" t="s">
        <v>1135</v>
      </c>
      <c r="D766" s="51" t="s">
        <v>850</v>
      </c>
      <c r="E766" s="51" t="s">
        <v>1146</v>
      </c>
      <c r="F766" s="51" t="s">
        <v>64</v>
      </c>
      <c r="G766" s="51">
        <v>1</v>
      </c>
      <c r="H766" s="51" t="s">
        <v>29</v>
      </c>
      <c r="I766" s="51" t="s">
        <v>850</v>
      </c>
      <c r="J766" s="51">
        <v>0.6</v>
      </c>
      <c r="K766" s="51">
        <v>192</v>
      </c>
      <c r="L766" s="51">
        <v>192</v>
      </c>
      <c r="M766" s="51" t="s">
        <v>1147</v>
      </c>
      <c r="N766" s="51"/>
    </row>
    <row r="767" ht="25" customHeight="1" spans="1:14">
      <c r="A767" s="17">
        <f>COUNTA($A$4:A766)</f>
        <v>473</v>
      </c>
      <c r="B767" s="17" t="s">
        <v>813</v>
      </c>
      <c r="C767" s="51" t="s">
        <v>1135</v>
      </c>
      <c r="D767" s="51" t="s">
        <v>1148</v>
      </c>
      <c r="E767" s="51" t="s">
        <v>1149</v>
      </c>
      <c r="F767" s="51" t="s">
        <v>64</v>
      </c>
      <c r="G767" s="51">
        <v>5</v>
      </c>
      <c r="H767" s="51" t="s">
        <v>28</v>
      </c>
      <c r="I767" s="51" t="s">
        <v>1148</v>
      </c>
      <c r="J767" s="51">
        <v>1.5</v>
      </c>
      <c r="K767" s="51">
        <v>960</v>
      </c>
      <c r="L767" s="51">
        <v>2560</v>
      </c>
      <c r="M767" s="51" t="s">
        <v>1150</v>
      </c>
      <c r="N767" s="51"/>
    </row>
    <row r="768" ht="25" customHeight="1" spans="1:14">
      <c r="A768" s="17"/>
      <c r="B768" s="17"/>
      <c r="C768" s="51"/>
      <c r="D768" s="51"/>
      <c r="E768" s="51"/>
      <c r="F768" s="51"/>
      <c r="G768" s="51"/>
      <c r="H768" s="31" t="s">
        <v>1060</v>
      </c>
      <c r="I768" s="51"/>
      <c r="J768" s="51">
        <v>2</v>
      </c>
      <c r="K768" s="51">
        <v>1280</v>
      </c>
      <c r="L768" s="51"/>
      <c r="M768" s="51"/>
      <c r="N768" s="51"/>
    </row>
    <row r="769" ht="25" customHeight="1" spans="1:14">
      <c r="A769" s="17"/>
      <c r="B769" s="17"/>
      <c r="C769" s="51"/>
      <c r="D769" s="51"/>
      <c r="E769" s="51"/>
      <c r="F769" s="51"/>
      <c r="G769" s="51"/>
      <c r="H769" s="51" t="s">
        <v>187</v>
      </c>
      <c r="I769" s="51"/>
      <c r="J769" s="51">
        <v>0.5</v>
      </c>
      <c r="K769" s="51">
        <v>320</v>
      </c>
      <c r="L769" s="51"/>
      <c r="M769" s="51"/>
      <c r="N769" s="51"/>
    </row>
    <row r="770" ht="25" customHeight="1" spans="1:14">
      <c r="A770" s="17">
        <f>COUNTA($A$4:A769)</f>
        <v>474</v>
      </c>
      <c r="B770" s="17" t="s">
        <v>813</v>
      </c>
      <c r="C770" s="51" t="s">
        <v>1135</v>
      </c>
      <c r="D770" s="51" t="s">
        <v>1148</v>
      </c>
      <c r="E770" s="51" t="s">
        <v>1151</v>
      </c>
      <c r="F770" s="51" t="s">
        <v>67</v>
      </c>
      <c r="G770" s="51">
        <v>6</v>
      </c>
      <c r="H770" s="51" t="s">
        <v>23</v>
      </c>
      <c r="I770" s="51" t="s">
        <v>1148</v>
      </c>
      <c r="J770" s="51">
        <v>2.5</v>
      </c>
      <c r="K770" s="51">
        <v>1200</v>
      </c>
      <c r="L770" s="51">
        <v>1680</v>
      </c>
      <c r="M770" s="51" t="s">
        <v>1152</v>
      </c>
      <c r="N770" s="51"/>
    </row>
    <row r="771" ht="25" customHeight="1" spans="1:14">
      <c r="A771" s="17"/>
      <c r="B771" s="17"/>
      <c r="C771" s="51"/>
      <c r="D771" s="51"/>
      <c r="E771" s="51"/>
      <c r="F771" s="51"/>
      <c r="G771" s="51"/>
      <c r="H771" s="51" t="s">
        <v>44</v>
      </c>
      <c r="I771" s="51"/>
      <c r="J771" s="51">
        <v>1.5</v>
      </c>
      <c r="K771" s="51">
        <v>480</v>
      </c>
      <c r="L771" s="51"/>
      <c r="M771" s="51"/>
      <c r="N771" s="51"/>
    </row>
    <row r="772" ht="30" customHeight="1" spans="1:14">
      <c r="A772" s="17">
        <f>COUNTA($A$4:A771)</f>
        <v>475</v>
      </c>
      <c r="B772" s="17" t="s">
        <v>813</v>
      </c>
      <c r="C772" s="51" t="s">
        <v>1135</v>
      </c>
      <c r="D772" s="51" t="s">
        <v>1148</v>
      </c>
      <c r="E772" s="51" t="s">
        <v>1153</v>
      </c>
      <c r="F772" s="51" t="s">
        <v>67</v>
      </c>
      <c r="G772" s="51">
        <v>1</v>
      </c>
      <c r="H772" s="51" t="s">
        <v>23</v>
      </c>
      <c r="I772" s="51" t="s">
        <v>1148</v>
      </c>
      <c r="J772" s="51">
        <v>1.5</v>
      </c>
      <c r="K772" s="51">
        <v>720</v>
      </c>
      <c r="L772" s="51">
        <v>720</v>
      </c>
      <c r="M772" s="51" t="s">
        <v>1154</v>
      </c>
      <c r="N772" s="51"/>
    </row>
    <row r="773" ht="25" customHeight="1" spans="1:14">
      <c r="A773" s="17">
        <f>COUNTA($A$4:A772)</f>
        <v>476</v>
      </c>
      <c r="B773" s="17" t="s">
        <v>813</v>
      </c>
      <c r="C773" s="51" t="s">
        <v>1135</v>
      </c>
      <c r="D773" s="51" t="s">
        <v>1148</v>
      </c>
      <c r="E773" s="51" t="s">
        <v>1155</v>
      </c>
      <c r="F773" s="51" t="s">
        <v>424</v>
      </c>
      <c r="G773" s="51">
        <v>1</v>
      </c>
      <c r="H773" s="51" t="s">
        <v>187</v>
      </c>
      <c r="I773" s="51" t="s">
        <v>1148</v>
      </c>
      <c r="J773" s="51">
        <v>0.8</v>
      </c>
      <c r="K773" s="51">
        <v>384</v>
      </c>
      <c r="L773" s="51">
        <v>744</v>
      </c>
      <c r="M773" s="51" t="s">
        <v>1156</v>
      </c>
      <c r="N773" s="51"/>
    </row>
    <row r="774" ht="25" customHeight="1" spans="1:14">
      <c r="A774" s="17"/>
      <c r="B774" s="17"/>
      <c r="C774" s="51"/>
      <c r="D774" s="51"/>
      <c r="E774" s="51"/>
      <c r="F774" s="51"/>
      <c r="G774" s="51"/>
      <c r="H774" s="51" t="s">
        <v>44</v>
      </c>
      <c r="I774" s="51"/>
      <c r="J774" s="51">
        <v>1.5</v>
      </c>
      <c r="K774" s="51">
        <v>360</v>
      </c>
      <c r="L774" s="51"/>
      <c r="M774" s="51"/>
      <c r="N774" s="51"/>
    </row>
    <row r="775" ht="30" customHeight="1" spans="1:14">
      <c r="A775" s="17">
        <f>COUNTA($A$4:A774)</f>
        <v>477</v>
      </c>
      <c r="B775" s="17" t="s">
        <v>813</v>
      </c>
      <c r="C775" s="51" t="s">
        <v>1135</v>
      </c>
      <c r="D775" s="51" t="s">
        <v>1148</v>
      </c>
      <c r="E775" s="51" t="s">
        <v>1157</v>
      </c>
      <c r="F775" s="51" t="s">
        <v>67</v>
      </c>
      <c r="G775" s="51">
        <v>1</v>
      </c>
      <c r="H775" s="51" t="s">
        <v>187</v>
      </c>
      <c r="I775" s="51" t="s">
        <v>1148</v>
      </c>
      <c r="J775" s="51">
        <v>1.5</v>
      </c>
      <c r="K775" s="51">
        <v>960</v>
      </c>
      <c r="L775" s="51">
        <v>960</v>
      </c>
      <c r="M775" s="51" t="s">
        <v>1158</v>
      </c>
      <c r="N775" s="51"/>
    </row>
    <row r="776" ht="25" customHeight="1" spans="1:14">
      <c r="A776" s="17">
        <f>COUNTA($A$4:A775)</f>
        <v>478</v>
      </c>
      <c r="B776" s="17" t="s">
        <v>813</v>
      </c>
      <c r="C776" s="51" t="s">
        <v>1135</v>
      </c>
      <c r="D776" s="51" t="s">
        <v>1148</v>
      </c>
      <c r="E776" s="51" t="s">
        <v>1159</v>
      </c>
      <c r="F776" s="51" t="s">
        <v>173</v>
      </c>
      <c r="G776" s="51">
        <v>3</v>
      </c>
      <c r="H776" s="51" t="s">
        <v>50</v>
      </c>
      <c r="I776" s="51" t="s">
        <v>1148</v>
      </c>
      <c r="J776" s="51">
        <v>30</v>
      </c>
      <c r="K776" s="51">
        <v>270</v>
      </c>
      <c r="L776" s="51">
        <v>2430</v>
      </c>
      <c r="M776" s="51" t="s">
        <v>1160</v>
      </c>
      <c r="N776" s="51"/>
    </row>
    <row r="777" ht="25" customHeight="1" spans="1:14">
      <c r="A777" s="17"/>
      <c r="B777" s="17"/>
      <c r="C777" s="51"/>
      <c r="D777" s="51"/>
      <c r="E777" s="51"/>
      <c r="F777" s="51"/>
      <c r="G777" s="51"/>
      <c r="H777" s="51" t="s">
        <v>216</v>
      </c>
      <c r="I777" s="51"/>
      <c r="J777" s="51">
        <v>30</v>
      </c>
      <c r="K777" s="51">
        <v>360</v>
      </c>
      <c r="L777" s="51"/>
      <c r="M777" s="51"/>
      <c r="N777" s="51"/>
    </row>
    <row r="778" ht="25" customHeight="1" spans="1:14">
      <c r="A778" s="17"/>
      <c r="B778" s="17"/>
      <c r="C778" s="51"/>
      <c r="D778" s="51"/>
      <c r="E778" s="51"/>
      <c r="F778" s="51"/>
      <c r="G778" s="51"/>
      <c r="H778" s="51" t="s">
        <v>23</v>
      </c>
      <c r="I778" s="51"/>
      <c r="J778" s="51">
        <v>5</v>
      </c>
      <c r="K778" s="51">
        <v>1800</v>
      </c>
      <c r="L778" s="51"/>
      <c r="M778" s="51"/>
      <c r="N778" s="51"/>
    </row>
    <row r="779" ht="30" customHeight="1" spans="1:14">
      <c r="A779" s="17">
        <f>COUNTA($A$4:A778)</f>
        <v>479</v>
      </c>
      <c r="B779" s="17" t="s">
        <v>813</v>
      </c>
      <c r="C779" s="51" t="s">
        <v>1135</v>
      </c>
      <c r="D779" s="51" t="s">
        <v>1148</v>
      </c>
      <c r="E779" s="51" t="s">
        <v>1161</v>
      </c>
      <c r="F779" s="51" t="s">
        <v>67</v>
      </c>
      <c r="G779" s="31">
        <v>1</v>
      </c>
      <c r="H779" s="51" t="s">
        <v>187</v>
      </c>
      <c r="I779" s="51" t="s">
        <v>1148</v>
      </c>
      <c r="J779" s="51">
        <v>1.8</v>
      </c>
      <c r="K779" s="51">
        <v>1152</v>
      </c>
      <c r="L779" s="51">
        <v>1152</v>
      </c>
      <c r="M779" s="51" t="s">
        <v>1162</v>
      </c>
      <c r="N779" s="51"/>
    </row>
    <row r="780" ht="25" customHeight="1" spans="1:14">
      <c r="A780" s="17">
        <f>COUNTA($A$4:A779)</f>
        <v>480</v>
      </c>
      <c r="B780" s="17" t="s">
        <v>813</v>
      </c>
      <c r="C780" s="51" t="s">
        <v>1135</v>
      </c>
      <c r="D780" s="51" t="s">
        <v>1148</v>
      </c>
      <c r="E780" s="31" t="s">
        <v>1163</v>
      </c>
      <c r="F780" s="31" t="s">
        <v>64</v>
      </c>
      <c r="G780" s="31">
        <v>4</v>
      </c>
      <c r="H780" s="51" t="s">
        <v>50</v>
      </c>
      <c r="I780" s="51" t="s">
        <v>1148</v>
      </c>
      <c r="J780" s="51">
        <v>22</v>
      </c>
      <c r="K780" s="51">
        <v>264</v>
      </c>
      <c r="L780" s="51">
        <v>1704</v>
      </c>
      <c r="M780" s="51" t="s">
        <v>1164</v>
      </c>
      <c r="N780" s="51"/>
    </row>
    <row r="781" ht="25" customHeight="1" spans="1:14">
      <c r="A781" s="17"/>
      <c r="B781" s="17"/>
      <c r="C781" s="51"/>
      <c r="D781" s="51"/>
      <c r="E781" s="31"/>
      <c r="F781" s="31"/>
      <c r="G781" s="31"/>
      <c r="H781" s="51" t="s">
        <v>23</v>
      </c>
      <c r="I781" s="51"/>
      <c r="J781" s="51">
        <v>3</v>
      </c>
      <c r="K781" s="51">
        <v>1440</v>
      </c>
      <c r="L781" s="51"/>
      <c r="M781" s="51"/>
      <c r="N781" s="51"/>
    </row>
    <row r="782" ht="25" customHeight="1" spans="1:14">
      <c r="A782" s="17">
        <f>COUNTA($A$4:A781)</f>
        <v>481</v>
      </c>
      <c r="B782" s="17" t="s">
        <v>813</v>
      </c>
      <c r="C782" s="51" t="s">
        <v>1135</v>
      </c>
      <c r="D782" s="51" t="s">
        <v>1148</v>
      </c>
      <c r="E782" s="51" t="s">
        <v>1165</v>
      </c>
      <c r="F782" s="51" t="s">
        <v>64</v>
      </c>
      <c r="G782" s="51">
        <v>5</v>
      </c>
      <c r="H782" s="51" t="s">
        <v>187</v>
      </c>
      <c r="I782" s="51" t="s">
        <v>1148</v>
      </c>
      <c r="J782" s="51">
        <v>0.3</v>
      </c>
      <c r="K782" s="51">
        <v>192</v>
      </c>
      <c r="L782" s="51">
        <v>3512</v>
      </c>
      <c r="M782" s="51" t="s">
        <v>1166</v>
      </c>
      <c r="N782" s="51" t="s">
        <v>842</v>
      </c>
    </row>
    <row r="783" ht="25" customHeight="1" spans="1:14">
      <c r="A783" s="17"/>
      <c r="B783" s="17"/>
      <c r="C783" s="51"/>
      <c r="D783" s="51"/>
      <c r="E783" s="51"/>
      <c r="F783" s="51"/>
      <c r="G783" s="51"/>
      <c r="H783" s="51" t="s">
        <v>29</v>
      </c>
      <c r="I783" s="51"/>
      <c r="J783" s="51">
        <v>4.1</v>
      </c>
      <c r="K783" s="51">
        <v>1312</v>
      </c>
      <c r="L783" s="51"/>
      <c r="M783" s="51"/>
      <c r="N783" s="51"/>
    </row>
    <row r="784" ht="25" customHeight="1" spans="1:14">
      <c r="A784" s="17"/>
      <c r="B784" s="17"/>
      <c r="C784" s="51"/>
      <c r="D784" s="51"/>
      <c r="E784" s="51"/>
      <c r="F784" s="51"/>
      <c r="G784" s="51"/>
      <c r="H784" s="51" t="s">
        <v>23</v>
      </c>
      <c r="I784" s="51"/>
      <c r="J784" s="51">
        <v>3.7</v>
      </c>
      <c r="K784" s="51">
        <v>1776</v>
      </c>
      <c r="L784" s="51"/>
      <c r="M784" s="51"/>
      <c r="N784" s="51"/>
    </row>
    <row r="785" ht="25" customHeight="1" spans="1:14">
      <c r="A785" s="17"/>
      <c r="B785" s="17"/>
      <c r="C785" s="51"/>
      <c r="D785" s="51"/>
      <c r="E785" s="51"/>
      <c r="F785" s="51"/>
      <c r="G785" s="51"/>
      <c r="H785" s="51" t="s">
        <v>28</v>
      </c>
      <c r="I785" s="51"/>
      <c r="J785" s="51">
        <v>1.6</v>
      </c>
      <c r="K785" s="51">
        <v>1024</v>
      </c>
      <c r="L785" s="51"/>
      <c r="M785" s="51"/>
      <c r="N785" s="51"/>
    </row>
    <row r="786" ht="25" customHeight="1" spans="1:14">
      <c r="A786" s="17">
        <f>COUNTA($A$4:A785)</f>
        <v>482</v>
      </c>
      <c r="B786" s="17" t="s">
        <v>813</v>
      </c>
      <c r="C786" s="51" t="s">
        <v>1135</v>
      </c>
      <c r="D786" s="51" t="s">
        <v>1148</v>
      </c>
      <c r="E786" s="51" t="s">
        <v>1167</v>
      </c>
      <c r="F786" s="51" t="s">
        <v>173</v>
      </c>
      <c r="G786" s="51">
        <v>3</v>
      </c>
      <c r="H786" s="51" t="s">
        <v>28</v>
      </c>
      <c r="I786" s="51" t="s">
        <v>1148</v>
      </c>
      <c r="J786" s="51">
        <v>2.1</v>
      </c>
      <c r="K786" s="51">
        <v>1008</v>
      </c>
      <c r="L786" s="51">
        <v>2550</v>
      </c>
      <c r="M786" s="51" t="s">
        <v>1168</v>
      </c>
      <c r="N786" s="51"/>
    </row>
    <row r="787" ht="25" customHeight="1" spans="1:14">
      <c r="A787" s="17"/>
      <c r="B787" s="17"/>
      <c r="C787" s="51"/>
      <c r="D787" s="51"/>
      <c r="E787" s="51"/>
      <c r="F787" s="51"/>
      <c r="G787" s="51"/>
      <c r="H787" s="51" t="s">
        <v>23</v>
      </c>
      <c r="I787" s="51"/>
      <c r="J787" s="51">
        <v>2</v>
      </c>
      <c r="K787" s="51">
        <v>720</v>
      </c>
      <c r="L787" s="51"/>
      <c r="M787" s="51"/>
      <c r="N787" s="51"/>
    </row>
    <row r="788" ht="25" customHeight="1" spans="1:14">
      <c r="A788" s="17"/>
      <c r="B788" s="17"/>
      <c r="C788" s="51"/>
      <c r="D788" s="51"/>
      <c r="E788" s="51"/>
      <c r="F788" s="51"/>
      <c r="G788" s="51"/>
      <c r="H788" s="51" t="s">
        <v>29</v>
      </c>
      <c r="I788" s="51"/>
      <c r="J788" s="51">
        <v>1.3</v>
      </c>
      <c r="K788" s="51">
        <v>312</v>
      </c>
      <c r="L788" s="51"/>
      <c r="M788" s="51"/>
      <c r="N788" s="51"/>
    </row>
    <row r="789" ht="25" customHeight="1" spans="1:14">
      <c r="A789" s="17"/>
      <c r="B789" s="17"/>
      <c r="C789" s="51"/>
      <c r="D789" s="51"/>
      <c r="E789" s="51"/>
      <c r="F789" s="51"/>
      <c r="G789" s="51"/>
      <c r="H789" s="51" t="s">
        <v>187</v>
      </c>
      <c r="I789" s="51"/>
      <c r="J789" s="51">
        <v>0.5</v>
      </c>
      <c r="K789" s="51">
        <v>240</v>
      </c>
      <c r="L789" s="51"/>
      <c r="M789" s="51"/>
      <c r="N789" s="51"/>
    </row>
    <row r="790" ht="25" customHeight="1" spans="1:14">
      <c r="A790" s="17"/>
      <c r="B790" s="17"/>
      <c r="C790" s="51"/>
      <c r="D790" s="51"/>
      <c r="E790" s="51"/>
      <c r="F790" s="51"/>
      <c r="G790" s="51"/>
      <c r="H790" s="51" t="s">
        <v>50</v>
      </c>
      <c r="I790" s="51"/>
      <c r="J790" s="51">
        <v>30</v>
      </c>
      <c r="K790" s="51">
        <v>270</v>
      </c>
      <c r="L790" s="51"/>
      <c r="M790" s="51"/>
      <c r="N790" s="51"/>
    </row>
    <row r="791" ht="25" customHeight="1" spans="1:14">
      <c r="A791" s="17">
        <f>COUNTA($A$4:A790)</f>
        <v>483</v>
      </c>
      <c r="B791" s="17" t="s">
        <v>813</v>
      </c>
      <c r="C791" s="51" t="s">
        <v>1135</v>
      </c>
      <c r="D791" s="51" t="s">
        <v>1148</v>
      </c>
      <c r="E791" s="51" t="s">
        <v>1169</v>
      </c>
      <c r="F791" s="51" t="s">
        <v>64</v>
      </c>
      <c r="G791" s="51">
        <v>4</v>
      </c>
      <c r="H791" s="51" t="s">
        <v>50</v>
      </c>
      <c r="I791" s="51" t="s">
        <v>1148</v>
      </c>
      <c r="J791" s="51">
        <v>25</v>
      </c>
      <c r="K791" s="51">
        <v>300</v>
      </c>
      <c r="L791" s="51">
        <v>1740</v>
      </c>
      <c r="M791" s="51" t="s">
        <v>1170</v>
      </c>
      <c r="N791" s="51"/>
    </row>
    <row r="792" ht="25" customHeight="1" spans="1:14">
      <c r="A792" s="17"/>
      <c r="B792" s="17"/>
      <c r="C792" s="51"/>
      <c r="D792" s="51"/>
      <c r="E792" s="51"/>
      <c r="F792" s="51"/>
      <c r="G792" s="51"/>
      <c r="H792" s="51" t="s">
        <v>23</v>
      </c>
      <c r="I792" s="51"/>
      <c r="J792" s="51">
        <v>3</v>
      </c>
      <c r="K792" s="51">
        <v>1440</v>
      </c>
      <c r="L792" s="51"/>
      <c r="M792" s="51"/>
      <c r="N792" s="51"/>
    </row>
    <row r="793" ht="25" customHeight="1" spans="1:14">
      <c r="A793" s="17">
        <f>COUNTA($A$4:A792)</f>
        <v>484</v>
      </c>
      <c r="B793" s="17" t="s">
        <v>813</v>
      </c>
      <c r="C793" s="51" t="s">
        <v>1135</v>
      </c>
      <c r="D793" s="51" t="s">
        <v>1171</v>
      </c>
      <c r="E793" s="51" t="s">
        <v>1172</v>
      </c>
      <c r="F793" s="51" t="s">
        <v>64</v>
      </c>
      <c r="G793" s="51">
        <v>3</v>
      </c>
      <c r="H793" s="51" t="s">
        <v>50</v>
      </c>
      <c r="I793" s="51" t="s">
        <v>1171</v>
      </c>
      <c r="J793" s="51">
        <v>20</v>
      </c>
      <c r="K793" s="51">
        <v>240</v>
      </c>
      <c r="L793" s="51">
        <v>1040</v>
      </c>
      <c r="M793" s="51" t="s">
        <v>1173</v>
      </c>
      <c r="N793" s="51"/>
    </row>
    <row r="794" ht="25" customHeight="1" spans="1:14">
      <c r="A794" s="17"/>
      <c r="B794" s="17"/>
      <c r="C794" s="51"/>
      <c r="D794" s="51"/>
      <c r="E794" s="51"/>
      <c r="F794" s="51"/>
      <c r="G794" s="51"/>
      <c r="H794" s="51" t="s">
        <v>29</v>
      </c>
      <c r="I794" s="51"/>
      <c r="J794" s="51">
        <v>1</v>
      </c>
      <c r="K794" s="51">
        <v>320</v>
      </c>
      <c r="L794" s="51"/>
      <c r="M794" s="51"/>
      <c r="N794" s="51"/>
    </row>
    <row r="795" ht="25" customHeight="1" spans="1:14">
      <c r="A795" s="17"/>
      <c r="B795" s="17"/>
      <c r="C795" s="51"/>
      <c r="D795" s="51"/>
      <c r="E795" s="51"/>
      <c r="F795" s="51"/>
      <c r="G795" s="51"/>
      <c r="H795" s="51" t="s">
        <v>23</v>
      </c>
      <c r="I795" s="51"/>
      <c r="J795" s="51">
        <v>1</v>
      </c>
      <c r="K795" s="51">
        <v>480</v>
      </c>
      <c r="L795" s="51"/>
      <c r="M795" s="51"/>
      <c r="N795" s="51"/>
    </row>
    <row r="796" ht="25" customHeight="1" spans="1:14">
      <c r="A796" s="17">
        <f>COUNTA($A$4:A795)</f>
        <v>485</v>
      </c>
      <c r="B796" s="17" t="s">
        <v>813</v>
      </c>
      <c r="C796" s="51" t="s">
        <v>1135</v>
      </c>
      <c r="D796" s="51" t="s">
        <v>1171</v>
      </c>
      <c r="E796" s="51" t="s">
        <v>1174</v>
      </c>
      <c r="F796" s="51" t="s">
        <v>424</v>
      </c>
      <c r="G796" s="51">
        <v>3</v>
      </c>
      <c r="H796" s="51" t="s">
        <v>28</v>
      </c>
      <c r="I796" s="51" t="s">
        <v>1171</v>
      </c>
      <c r="J796" s="51">
        <v>1.5</v>
      </c>
      <c r="K796" s="51">
        <v>720</v>
      </c>
      <c r="L796" s="51">
        <v>2520</v>
      </c>
      <c r="M796" s="51" t="s">
        <v>1175</v>
      </c>
      <c r="N796" s="51"/>
    </row>
    <row r="797" ht="25" customHeight="1" spans="1:14">
      <c r="A797" s="17"/>
      <c r="B797" s="17"/>
      <c r="C797" s="51"/>
      <c r="D797" s="51"/>
      <c r="E797" s="51"/>
      <c r="F797" s="51"/>
      <c r="G797" s="51"/>
      <c r="H797" s="51" t="s">
        <v>50</v>
      </c>
      <c r="I797" s="51"/>
      <c r="J797" s="51">
        <v>60</v>
      </c>
      <c r="K797" s="51">
        <v>540</v>
      </c>
      <c r="L797" s="51"/>
      <c r="M797" s="51"/>
      <c r="N797" s="51"/>
    </row>
    <row r="798" ht="25" customHeight="1" spans="1:14">
      <c r="A798" s="17"/>
      <c r="B798" s="17"/>
      <c r="C798" s="51"/>
      <c r="D798" s="51"/>
      <c r="E798" s="51"/>
      <c r="F798" s="51"/>
      <c r="G798" s="51"/>
      <c r="H798" s="51" t="s">
        <v>23</v>
      </c>
      <c r="I798" s="51"/>
      <c r="J798" s="51">
        <v>3.5</v>
      </c>
      <c r="K798" s="51">
        <v>1260</v>
      </c>
      <c r="L798" s="51"/>
      <c r="M798" s="51"/>
      <c r="N798" s="51"/>
    </row>
    <row r="799" ht="25" customHeight="1" spans="1:14">
      <c r="A799" s="17">
        <f>COUNTA($A$4:A798)</f>
        <v>486</v>
      </c>
      <c r="B799" s="17" t="s">
        <v>813</v>
      </c>
      <c r="C799" s="51" t="s">
        <v>1135</v>
      </c>
      <c r="D799" s="51" t="s">
        <v>1171</v>
      </c>
      <c r="E799" s="51" t="s">
        <v>1176</v>
      </c>
      <c r="F799" s="51" t="s">
        <v>64</v>
      </c>
      <c r="G799" s="51">
        <v>3</v>
      </c>
      <c r="H799" s="51" t="s">
        <v>50</v>
      </c>
      <c r="I799" s="51" t="s">
        <v>1171</v>
      </c>
      <c r="J799" s="51">
        <v>35</v>
      </c>
      <c r="K799" s="51">
        <v>420</v>
      </c>
      <c r="L799" s="51">
        <v>3620</v>
      </c>
      <c r="M799" s="51"/>
      <c r="N799" s="51"/>
    </row>
    <row r="800" ht="25" customHeight="1" spans="1:14">
      <c r="A800" s="17"/>
      <c r="B800" s="17"/>
      <c r="C800" s="51"/>
      <c r="D800" s="51"/>
      <c r="E800" s="51"/>
      <c r="F800" s="51"/>
      <c r="G800" s="51"/>
      <c r="H800" s="51" t="s">
        <v>23</v>
      </c>
      <c r="I800" s="51"/>
      <c r="J800" s="51">
        <v>4</v>
      </c>
      <c r="K800" s="51">
        <v>1920</v>
      </c>
      <c r="L800" s="51"/>
      <c r="M800" s="51"/>
      <c r="N800" s="51"/>
    </row>
    <row r="801" ht="25" customHeight="1" spans="1:14">
      <c r="A801" s="17"/>
      <c r="B801" s="17"/>
      <c r="C801" s="51"/>
      <c r="D801" s="51"/>
      <c r="E801" s="51"/>
      <c r="F801" s="51"/>
      <c r="G801" s="51"/>
      <c r="H801" s="51" t="s">
        <v>44</v>
      </c>
      <c r="I801" s="51"/>
      <c r="J801" s="51">
        <v>4</v>
      </c>
      <c r="K801" s="51">
        <v>1280</v>
      </c>
      <c r="L801" s="51"/>
      <c r="M801" s="51"/>
      <c r="N801" s="51"/>
    </row>
    <row r="802" ht="30" customHeight="1" spans="1:14">
      <c r="A802" s="17">
        <f>COUNTA($A$4:A801)</f>
        <v>487</v>
      </c>
      <c r="B802" s="17" t="s">
        <v>813</v>
      </c>
      <c r="C802" s="51" t="s">
        <v>1135</v>
      </c>
      <c r="D802" s="51" t="s">
        <v>1171</v>
      </c>
      <c r="E802" s="51" t="s">
        <v>1177</v>
      </c>
      <c r="F802" s="51" t="s">
        <v>64</v>
      </c>
      <c r="G802" s="51">
        <v>2</v>
      </c>
      <c r="H802" s="51" t="s">
        <v>23</v>
      </c>
      <c r="I802" s="51" t="s">
        <v>1171</v>
      </c>
      <c r="J802" s="51">
        <v>0.6</v>
      </c>
      <c r="K802" s="51">
        <v>288</v>
      </c>
      <c r="L802" s="51">
        <v>288</v>
      </c>
      <c r="M802" s="51" t="s">
        <v>1178</v>
      </c>
      <c r="N802" s="51"/>
    </row>
    <row r="803" ht="25" customHeight="1" spans="1:14">
      <c r="A803" s="17">
        <f>COUNTA($A$4:A802)</f>
        <v>488</v>
      </c>
      <c r="B803" s="17" t="s">
        <v>813</v>
      </c>
      <c r="C803" s="51" t="s">
        <v>1135</v>
      </c>
      <c r="D803" s="51" t="s">
        <v>1141</v>
      </c>
      <c r="E803" s="51" t="s">
        <v>1179</v>
      </c>
      <c r="F803" s="51" t="s">
        <v>64</v>
      </c>
      <c r="G803" s="51">
        <v>5</v>
      </c>
      <c r="H803" s="51" t="s">
        <v>28</v>
      </c>
      <c r="I803" s="51" t="s">
        <v>1141</v>
      </c>
      <c r="J803" s="51">
        <v>1</v>
      </c>
      <c r="K803" s="51">
        <v>640</v>
      </c>
      <c r="L803" s="51">
        <v>2600</v>
      </c>
      <c r="M803" s="51" t="s">
        <v>1180</v>
      </c>
      <c r="N803" s="51"/>
    </row>
    <row r="804" ht="25" customHeight="1" spans="1:14">
      <c r="A804" s="17"/>
      <c r="B804" s="17"/>
      <c r="C804" s="51"/>
      <c r="D804" s="51"/>
      <c r="E804" s="51"/>
      <c r="F804" s="51"/>
      <c r="G804" s="51"/>
      <c r="H804" s="51" t="s">
        <v>23</v>
      </c>
      <c r="I804" s="51"/>
      <c r="J804" s="51">
        <v>1.6</v>
      </c>
      <c r="K804" s="51">
        <v>768</v>
      </c>
      <c r="L804" s="51"/>
      <c r="M804" s="51"/>
      <c r="N804" s="51"/>
    </row>
    <row r="805" ht="25" customHeight="1" spans="1:14">
      <c r="A805" s="17"/>
      <c r="B805" s="17"/>
      <c r="C805" s="51"/>
      <c r="D805" s="51"/>
      <c r="E805" s="51"/>
      <c r="F805" s="51"/>
      <c r="G805" s="51"/>
      <c r="H805" s="51" t="s">
        <v>50</v>
      </c>
      <c r="I805" s="51"/>
      <c r="J805" s="51">
        <v>30</v>
      </c>
      <c r="K805" s="51">
        <v>360</v>
      </c>
      <c r="L805" s="51"/>
      <c r="M805" s="51"/>
      <c r="N805" s="51"/>
    </row>
    <row r="806" ht="25" customHeight="1" spans="1:14">
      <c r="A806" s="17"/>
      <c r="B806" s="17"/>
      <c r="C806" s="51"/>
      <c r="D806" s="51"/>
      <c r="E806" s="51"/>
      <c r="F806" s="51"/>
      <c r="G806" s="51"/>
      <c r="H806" s="51" t="s">
        <v>187</v>
      </c>
      <c r="I806" s="51"/>
      <c r="J806" s="51">
        <v>0.3</v>
      </c>
      <c r="K806" s="51">
        <v>192</v>
      </c>
      <c r="L806" s="51"/>
      <c r="M806" s="51"/>
      <c r="N806" s="51"/>
    </row>
    <row r="807" ht="25" customHeight="1" spans="1:14">
      <c r="A807" s="17"/>
      <c r="B807" s="17"/>
      <c r="C807" s="51"/>
      <c r="D807" s="51"/>
      <c r="E807" s="51"/>
      <c r="F807" s="51"/>
      <c r="G807" s="51"/>
      <c r="H807" s="51" t="s">
        <v>29</v>
      </c>
      <c r="I807" s="51"/>
      <c r="J807" s="51">
        <v>2</v>
      </c>
      <c r="K807" s="51">
        <v>640</v>
      </c>
      <c r="L807" s="51"/>
      <c r="M807" s="51"/>
      <c r="N807" s="51"/>
    </row>
    <row r="808" ht="25" customHeight="1" spans="1:14">
      <c r="A808" s="17">
        <f>COUNTA($A$4:A807)</f>
        <v>489</v>
      </c>
      <c r="B808" s="17" t="s">
        <v>813</v>
      </c>
      <c r="C808" s="51" t="s">
        <v>1135</v>
      </c>
      <c r="D808" s="51" t="s">
        <v>1141</v>
      </c>
      <c r="E808" s="51" t="s">
        <v>1181</v>
      </c>
      <c r="F808" s="51" t="s">
        <v>424</v>
      </c>
      <c r="G808" s="51">
        <v>2</v>
      </c>
      <c r="H808" s="51" t="s">
        <v>29</v>
      </c>
      <c r="I808" s="51" t="s">
        <v>1141</v>
      </c>
      <c r="J808" s="51">
        <v>1.5</v>
      </c>
      <c r="K808" s="51">
        <v>360</v>
      </c>
      <c r="L808" s="51">
        <v>1260</v>
      </c>
      <c r="M808" s="51" t="s">
        <v>1182</v>
      </c>
      <c r="N808" s="51"/>
    </row>
    <row r="809" ht="25" customHeight="1" spans="1:14">
      <c r="A809" s="17"/>
      <c r="B809" s="17"/>
      <c r="C809" s="51"/>
      <c r="D809" s="51"/>
      <c r="E809" s="51"/>
      <c r="F809" s="51"/>
      <c r="G809" s="51"/>
      <c r="H809" s="51" t="s">
        <v>28</v>
      </c>
      <c r="I809" s="51"/>
      <c r="J809" s="51">
        <v>1.5</v>
      </c>
      <c r="K809" s="51">
        <v>720</v>
      </c>
      <c r="L809" s="51"/>
      <c r="M809" s="51"/>
      <c r="N809" s="51"/>
    </row>
    <row r="810" ht="25" customHeight="1" spans="1:14">
      <c r="A810" s="17"/>
      <c r="B810" s="17"/>
      <c r="C810" s="51"/>
      <c r="D810" s="51"/>
      <c r="E810" s="51"/>
      <c r="F810" s="51"/>
      <c r="G810" s="51"/>
      <c r="H810" s="51" t="s">
        <v>23</v>
      </c>
      <c r="I810" s="51"/>
      <c r="J810" s="51">
        <v>0.5</v>
      </c>
      <c r="K810" s="51">
        <v>180</v>
      </c>
      <c r="L810" s="51"/>
      <c r="M810" s="51"/>
      <c r="N810" s="51"/>
    </row>
    <row r="811" ht="25" customHeight="1" spans="1:14">
      <c r="A811" s="17">
        <f>COUNTA($A$4:A810)</f>
        <v>490</v>
      </c>
      <c r="B811" s="17" t="s">
        <v>813</v>
      </c>
      <c r="C811" s="51" t="s">
        <v>1135</v>
      </c>
      <c r="D811" s="51" t="s">
        <v>1141</v>
      </c>
      <c r="E811" s="51" t="s">
        <v>1183</v>
      </c>
      <c r="F811" s="51" t="s">
        <v>67</v>
      </c>
      <c r="G811" s="51">
        <v>3</v>
      </c>
      <c r="H811" s="51" t="s">
        <v>23</v>
      </c>
      <c r="I811" s="51" t="s">
        <v>1141</v>
      </c>
      <c r="J811" s="51">
        <v>1.7</v>
      </c>
      <c r="K811" s="51">
        <v>816</v>
      </c>
      <c r="L811" s="51">
        <v>816</v>
      </c>
      <c r="M811" s="51"/>
      <c r="N811" s="51"/>
    </row>
    <row r="812" ht="30" customHeight="1" spans="1:14">
      <c r="A812" s="17">
        <f>COUNTA($A$4:A811)</f>
        <v>491</v>
      </c>
      <c r="B812" s="17" t="s">
        <v>813</v>
      </c>
      <c r="C812" s="51" t="s">
        <v>1135</v>
      </c>
      <c r="D812" s="51" t="s">
        <v>1141</v>
      </c>
      <c r="E812" s="51" t="s">
        <v>1184</v>
      </c>
      <c r="F812" s="51" t="s">
        <v>64</v>
      </c>
      <c r="G812" s="51">
        <v>5</v>
      </c>
      <c r="H812" s="51" t="s">
        <v>23</v>
      </c>
      <c r="I812" s="51" t="s">
        <v>1141</v>
      </c>
      <c r="J812" s="51">
        <v>2</v>
      </c>
      <c r="K812" s="51">
        <v>960</v>
      </c>
      <c r="L812" s="51">
        <v>960</v>
      </c>
      <c r="M812" s="54" t="s">
        <v>1185</v>
      </c>
      <c r="N812" s="51"/>
    </row>
    <row r="813" ht="25" customHeight="1" spans="1:14">
      <c r="A813" s="17">
        <f>COUNTA($A$4:A812)</f>
        <v>492</v>
      </c>
      <c r="B813" s="17" t="s">
        <v>813</v>
      </c>
      <c r="C813" s="51" t="s">
        <v>1135</v>
      </c>
      <c r="D813" s="51" t="s">
        <v>1141</v>
      </c>
      <c r="E813" s="51" t="s">
        <v>1186</v>
      </c>
      <c r="F813" s="51" t="s">
        <v>64</v>
      </c>
      <c r="G813" s="51">
        <v>2</v>
      </c>
      <c r="H813" s="51" t="s">
        <v>23</v>
      </c>
      <c r="I813" s="51" t="s">
        <v>1141</v>
      </c>
      <c r="J813" s="51">
        <v>0.5</v>
      </c>
      <c r="K813" s="51">
        <v>240</v>
      </c>
      <c r="L813" s="51">
        <v>1264</v>
      </c>
      <c r="M813" s="51" t="s">
        <v>1187</v>
      </c>
      <c r="N813" s="51"/>
    </row>
    <row r="814" ht="25" customHeight="1" spans="1:14">
      <c r="A814" s="17"/>
      <c r="B814" s="17"/>
      <c r="C814" s="51"/>
      <c r="D814" s="51"/>
      <c r="E814" s="51"/>
      <c r="F814" s="51"/>
      <c r="G814" s="51"/>
      <c r="H814" s="51" t="s">
        <v>28</v>
      </c>
      <c r="I814" s="51"/>
      <c r="J814" s="51">
        <v>1.6</v>
      </c>
      <c r="K814" s="51">
        <v>1024</v>
      </c>
      <c r="L814" s="51"/>
      <c r="M814" s="51"/>
      <c r="N814" s="51"/>
    </row>
    <row r="815" ht="25" customHeight="1" spans="1:14">
      <c r="A815" s="17">
        <f>COUNTA($A$4:A814)</f>
        <v>493</v>
      </c>
      <c r="B815" s="17" t="s">
        <v>813</v>
      </c>
      <c r="C815" s="51" t="s">
        <v>1135</v>
      </c>
      <c r="D815" s="31" t="s">
        <v>1141</v>
      </c>
      <c r="E815" s="51" t="s">
        <v>1188</v>
      </c>
      <c r="F815" s="51" t="s">
        <v>64</v>
      </c>
      <c r="G815" s="51">
        <v>1</v>
      </c>
      <c r="H815" s="51" t="s">
        <v>23</v>
      </c>
      <c r="I815" s="51" t="s">
        <v>1141</v>
      </c>
      <c r="J815" s="51">
        <v>0.5</v>
      </c>
      <c r="K815" s="51">
        <v>240</v>
      </c>
      <c r="L815" s="51">
        <v>240</v>
      </c>
      <c r="M815" s="51"/>
      <c r="N815" s="51"/>
    </row>
    <row r="816" ht="25" customHeight="1" spans="1:14">
      <c r="A816" s="17">
        <f>COUNTA($A$4:A815)</f>
        <v>494</v>
      </c>
      <c r="B816" s="17" t="s">
        <v>813</v>
      </c>
      <c r="C816" s="51" t="s">
        <v>1135</v>
      </c>
      <c r="D816" s="51" t="s">
        <v>1141</v>
      </c>
      <c r="E816" s="51" t="s">
        <v>1189</v>
      </c>
      <c r="F816" s="51" t="s">
        <v>221</v>
      </c>
      <c r="G816" s="51">
        <v>5</v>
      </c>
      <c r="H816" s="51" t="s">
        <v>28</v>
      </c>
      <c r="I816" s="51" t="s">
        <v>1141</v>
      </c>
      <c r="J816" s="51">
        <v>1.2</v>
      </c>
      <c r="K816" s="51">
        <v>960</v>
      </c>
      <c r="L816" s="51">
        <v>2150</v>
      </c>
      <c r="M816" s="51" t="s">
        <v>1190</v>
      </c>
      <c r="N816" s="51" t="s">
        <v>842</v>
      </c>
    </row>
    <row r="817" ht="25" customHeight="1" spans="1:14">
      <c r="A817" s="17"/>
      <c r="B817" s="17"/>
      <c r="C817" s="51"/>
      <c r="D817" s="51"/>
      <c r="E817" s="51"/>
      <c r="F817" s="51"/>
      <c r="G817" s="51"/>
      <c r="H817" s="51" t="s">
        <v>23</v>
      </c>
      <c r="I817" s="51"/>
      <c r="J817" s="51">
        <v>2.5</v>
      </c>
      <c r="K817" s="51">
        <v>1500</v>
      </c>
      <c r="L817" s="51"/>
      <c r="M817" s="51"/>
      <c r="N817" s="51"/>
    </row>
    <row r="818" ht="25" customHeight="1" spans="1:14">
      <c r="A818" s="17"/>
      <c r="B818" s="17"/>
      <c r="C818" s="51"/>
      <c r="D818" s="51"/>
      <c r="E818" s="51"/>
      <c r="F818" s="51"/>
      <c r="G818" s="51"/>
      <c r="H818" s="51" t="s">
        <v>50</v>
      </c>
      <c r="I818" s="51"/>
      <c r="J818" s="51">
        <v>20</v>
      </c>
      <c r="K818" s="51">
        <v>300</v>
      </c>
      <c r="L818" s="51"/>
      <c r="M818" s="51"/>
      <c r="N818" s="51"/>
    </row>
    <row r="819" ht="30" customHeight="1" spans="1:14">
      <c r="A819" s="17">
        <f>COUNTA($A$4:A818)</f>
        <v>495</v>
      </c>
      <c r="B819" s="17" t="s">
        <v>813</v>
      </c>
      <c r="C819" s="51" t="s">
        <v>1135</v>
      </c>
      <c r="D819" s="51" t="s">
        <v>1191</v>
      </c>
      <c r="E819" s="51" t="s">
        <v>1192</v>
      </c>
      <c r="F819" s="51" t="s">
        <v>173</v>
      </c>
      <c r="G819" s="51">
        <v>2</v>
      </c>
      <c r="H819" s="51" t="s">
        <v>23</v>
      </c>
      <c r="I819" s="51" t="s">
        <v>1191</v>
      </c>
      <c r="J819" s="51">
        <v>2</v>
      </c>
      <c r="K819" s="51">
        <v>720</v>
      </c>
      <c r="L819" s="51">
        <v>720</v>
      </c>
      <c r="M819" s="51" t="s">
        <v>1193</v>
      </c>
      <c r="N819" s="51"/>
    </row>
    <row r="820" ht="25" customHeight="1" spans="1:14">
      <c r="A820" s="17">
        <f>COUNTA($A$4:A819)</f>
        <v>496</v>
      </c>
      <c r="B820" s="17" t="s">
        <v>813</v>
      </c>
      <c r="C820" s="51" t="s">
        <v>1135</v>
      </c>
      <c r="D820" s="51" t="s">
        <v>1191</v>
      </c>
      <c r="E820" s="51" t="s">
        <v>1194</v>
      </c>
      <c r="F820" s="51" t="s">
        <v>221</v>
      </c>
      <c r="G820" s="51">
        <v>1</v>
      </c>
      <c r="H820" s="51" t="s">
        <v>187</v>
      </c>
      <c r="I820" s="51" t="s">
        <v>1191</v>
      </c>
      <c r="J820" s="51">
        <v>0.5</v>
      </c>
      <c r="K820" s="51">
        <v>400</v>
      </c>
      <c r="L820" s="51">
        <v>400</v>
      </c>
      <c r="M820" s="51"/>
      <c r="N820" s="51"/>
    </row>
    <row r="821" ht="25" customHeight="1" spans="1:14">
      <c r="A821" s="17">
        <f>COUNTA($A$4:A820)</f>
        <v>497</v>
      </c>
      <c r="B821" s="17" t="s">
        <v>813</v>
      </c>
      <c r="C821" s="51" t="s">
        <v>1135</v>
      </c>
      <c r="D821" s="51" t="s">
        <v>1195</v>
      </c>
      <c r="E821" s="51" t="s">
        <v>1196</v>
      </c>
      <c r="F821" s="51" t="s">
        <v>34</v>
      </c>
      <c r="G821" s="51">
        <v>5</v>
      </c>
      <c r="H821" s="51" t="s">
        <v>28</v>
      </c>
      <c r="I821" s="51" t="s">
        <v>1195</v>
      </c>
      <c r="J821" s="51">
        <v>1</v>
      </c>
      <c r="K821" s="51">
        <v>640</v>
      </c>
      <c r="L821" s="51">
        <v>1744</v>
      </c>
      <c r="M821" s="51" t="s">
        <v>1197</v>
      </c>
      <c r="N821" s="51"/>
    </row>
    <row r="822" ht="25" customHeight="1" spans="1:14">
      <c r="A822" s="17"/>
      <c r="B822" s="17"/>
      <c r="C822" s="51"/>
      <c r="D822" s="51"/>
      <c r="E822" s="51"/>
      <c r="F822" s="51"/>
      <c r="G822" s="51"/>
      <c r="H822" s="51" t="s">
        <v>23</v>
      </c>
      <c r="I822" s="51"/>
      <c r="J822" s="51">
        <v>1.9</v>
      </c>
      <c r="K822" s="51">
        <v>912</v>
      </c>
      <c r="L822" s="51"/>
      <c r="M822" s="51"/>
      <c r="N822" s="51"/>
    </row>
    <row r="823" ht="25" customHeight="1" spans="1:14">
      <c r="A823" s="17"/>
      <c r="B823" s="17"/>
      <c r="C823" s="51"/>
      <c r="D823" s="51"/>
      <c r="E823" s="51"/>
      <c r="F823" s="51"/>
      <c r="G823" s="51"/>
      <c r="H823" s="51" t="s">
        <v>29</v>
      </c>
      <c r="I823" s="51"/>
      <c r="J823" s="51">
        <v>0.6</v>
      </c>
      <c r="K823" s="51">
        <v>192</v>
      </c>
      <c r="L823" s="51"/>
      <c r="M823" s="51"/>
      <c r="N823" s="51"/>
    </row>
    <row r="824" ht="25" customHeight="1" spans="1:14">
      <c r="A824" s="17">
        <f>COUNTA($A$4:A823)</f>
        <v>498</v>
      </c>
      <c r="B824" s="17" t="s">
        <v>1198</v>
      </c>
      <c r="C824" s="63" t="s">
        <v>1199</v>
      </c>
      <c r="D824" s="63" t="s">
        <v>1200</v>
      </c>
      <c r="E824" s="63" t="s">
        <v>1201</v>
      </c>
      <c r="F824" s="63" t="s">
        <v>173</v>
      </c>
      <c r="G824" s="63">
        <v>3</v>
      </c>
      <c r="H824" s="63" t="s">
        <v>28</v>
      </c>
      <c r="I824" s="63" t="s">
        <v>1200</v>
      </c>
      <c r="J824" s="63">
        <v>6</v>
      </c>
      <c r="K824" s="63">
        <v>2880</v>
      </c>
      <c r="L824" s="63">
        <v>3797</v>
      </c>
      <c r="M824" s="63" t="s">
        <v>1202</v>
      </c>
      <c r="N824" s="63"/>
    </row>
    <row r="825" ht="25" customHeight="1" spans="1:14">
      <c r="A825" s="17"/>
      <c r="B825" s="17"/>
      <c r="C825" s="63"/>
      <c r="D825" s="63"/>
      <c r="E825" s="63"/>
      <c r="F825" s="63"/>
      <c r="G825" s="63"/>
      <c r="H825" s="63" t="s">
        <v>23</v>
      </c>
      <c r="I825" s="63"/>
      <c r="J825" s="63">
        <v>3</v>
      </c>
      <c r="K825" s="63">
        <v>1080</v>
      </c>
      <c r="L825" s="63"/>
      <c r="M825" s="63"/>
      <c r="N825" s="63"/>
    </row>
    <row r="826" ht="25" customHeight="1" spans="1:14">
      <c r="A826" s="17">
        <f>COUNTA($A$4:A825)</f>
        <v>499</v>
      </c>
      <c r="B826" s="17" t="s">
        <v>1198</v>
      </c>
      <c r="C826" s="63" t="s">
        <v>1199</v>
      </c>
      <c r="D826" s="63" t="s">
        <v>1200</v>
      </c>
      <c r="E826" s="63" t="s">
        <v>1203</v>
      </c>
      <c r="F826" s="63" t="s">
        <v>34</v>
      </c>
      <c r="G826" s="63">
        <v>4</v>
      </c>
      <c r="H826" s="63" t="s">
        <v>28</v>
      </c>
      <c r="I826" s="63" t="s">
        <v>1200</v>
      </c>
      <c r="J826" s="63">
        <v>1.59</v>
      </c>
      <c r="K826" s="63">
        <v>1017.6</v>
      </c>
      <c r="L826" s="63">
        <v>1017.6</v>
      </c>
      <c r="M826" s="63" t="s">
        <v>1204</v>
      </c>
      <c r="N826" s="63"/>
    </row>
    <row r="827" ht="25" customHeight="1" spans="1:14">
      <c r="A827" s="17">
        <f>COUNTA($A$4:A826)</f>
        <v>500</v>
      </c>
      <c r="B827" s="17" t="s">
        <v>1198</v>
      </c>
      <c r="C827" s="63" t="s">
        <v>1199</v>
      </c>
      <c r="D827" s="17" t="s">
        <v>1205</v>
      </c>
      <c r="E827" s="17" t="s">
        <v>1206</v>
      </c>
      <c r="F827" s="63" t="s">
        <v>64</v>
      </c>
      <c r="G827" s="17">
        <v>3</v>
      </c>
      <c r="H827" s="63" t="s">
        <v>28</v>
      </c>
      <c r="I827" s="17" t="s">
        <v>1205</v>
      </c>
      <c r="J827" s="17">
        <v>2</v>
      </c>
      <c r="K827" s="17">
        <v>1280</v>
      </c>
      <c r="L827" s="17">
        <v>1960</v>
      </c>
      <c r="M827" s="17" t="s">
        <v>1207</v>
      </c>
      <c r="N827" s="17"/>
    </row>
    <row r="828" ht="25" customHeight="1" spans="1:14">
      <c r="A828" s="17"/>
      <c r="B828" s="17"/>
      <c r="C828" s="63"/>
      <c r="D828" s="17"/>
      <c r="E828" s="17"/>
      <c r="F828" s="63"/>
      <c r="G828" s="17"/>
      <c r="H828" s="17" t="s">
        <v>23</v>
      </c>
      <c r="I828" s="17"/>
      <c r="J828" s="17">
        <v>3</v>
      </c>
      <c r="K828" s="17">
        <v>1440</v>
      </c>
      <c r="L828" s="17"/>
      <c r="M828" s="17"/>
      <c r="N828" s="17"/>
    </row>
    <row r="829" ht="25" customHeight="1" spans="1:14">
      <c r="A829" s="17">
        <f>COUNTA($A$4:A828)</f>
        <v>501</v>
      </c>
      <c r="B829" s="17" t="s">
        <v>1198</v>
      </c>
      <c r="C829" s="63" t="s">
        <v>1199</v>
      </c>
      <c r="D829" s="17" t="s">
        <v>1208</v>
      </c>
      <c r="E829" s="17" t="s">
        <v>1209</v>
      </c>
      <c r="F829" s="17" t="s">
        <v>27</v>
      </c>
      <c r="G829" s="17">
        <v>4</v>
      </c>
      <c r="H829" s="17" t="s">
        <v>28</v>
      </c>
      <c r="I829" s="17" t="s">
        <v>1210</v>
      </c>
      <c r="J829" s="17">
        <v>1.2</v>
      </c>
      <c r="K829" s="17">
        <v>768</v>
      </c>
      <c r="L829" s="17">
        <v>768</v>
      </c>
      <c r="M829" s="17" t="s">
        <v>1211</v>
      </c>
      <c r="N829" s="17"/>
    </row>
    <row r="830" ht="25" customHeight="1" spans="1:14">
      <c r="A830" s="17">
        <f>COUNTA($A$4:A829)</f>
        <v>502</v>
      </c>
      <c r="B830" s="17" t="s">
        <v>1198</v>
      </c>
      <c r="C830" s="63" t="s">
        <v>1199</v>
      </c>
      <c r="D830" s="17" t="s">
        <v>1208</v>
      </c>
      <c r="E830" s="17" t="s">
        <v>1212</v>
      </c>
      <c r="F830" s="17" t="s">
        <v>34</v>
      </c>
      <c r="G830" s="17">
        <v>5</v>
      </c>
      <c r="H830" s="17" t="s">
        <v>1213</v>
      </c>
      <c r="I830" s="17" t="s">
        <v>1210</v>
      </c>
      <c r="J830" s="17">
        <v>1</v>
      </c>
      <c r="K830" s="17">
        <v>640</v>
      </c>
      <c r="L830" s="17">
        <v>640</v>
      </c>
      <c r="M830" s="17"/>
      <c r="N830" s="17"/>
    </row>
    <row r="831" ht="25" customHeight="1" spans="1:14">
      <c r="A831" s="17">
        <f>COUNTA($A$4:A830)</f>
        <v>503</v>
      </c>
      <c r="B831" s="17" t="s">
        <v>1198</v>
      </c>
      <c r="C831" s="63" t="s">
        <v>1199</v>
      </c>
      <c r="D831" s="17" t="s">
        <v>1214</v>
      </c>
      <c r="E831" s="17" t="s">
        <v>1215</v>
      </c>
      <c r="F831" s="17" t="s">
        <v>67</v>
      </c>
      <c r="G831" s="17">
        <v>1</v>
      </c>
      <c r="H831" s="17" t="s">
        <v>28</v>
      </c>
      <c r="I831" s="17" t="s">
        <v>1216</v>
      </c>
      <c r="J831" s="17">
        <v>2.64</v>
      </c>
      <c r="K831" s="17">
        <v>1689.6</v>
      </c>
      <c r="L831" s="17">
        <v>1689.6</v>
      </c>
      <c r="M831" s="17"/>
      <c r="N831" s="17"/>
    </row>
    <row r="832" ht="25" customHeight="1" spans="1:14">
      <c r="A832" s="17">
        <f>COUNTA($A$4:A831)</f>
        <v>504</v>
      </c>
      <c r="B832" s="17" t="s">
        <v>1198</v>
      </c>
      <c r="C832" s="63" t="s">
        <v>1199</v>
      </c>
      <c r="D832" s="17" t="s">
        <v>1214</v>
      </c>
      <c r="E832" s="17" t="s">
        <v>1217</v>
      </c>
      <c r="F832" s="17" t="s">
        <v>27</v>
      </c>
      <c r="G832" s="17">
        <v>1</v>
      </c>
      <c r="H832" s="17" t="s">
        <v>1213</v>
      </c>
      <c r="I832" s="17" t="s">
        <v>1218</v>
      </c>
      <c r="J832" s="17">
        <v>0.6</v>
      </c>
      <c r="K832" s="17">
        <v>384</v>
      </c>
      <c r="L832" s="17">
        <v>384</v>
      </c>
      <c r="M832" s="17"/>
      <c r="N832" s="17"/>
    </row>
    <row r="833" ht="25" customHeight="1" spans="1:14">
      <c r="A833" s="17">
        <f>COUNTA($A$4:A832)</f>
        <v>505</v>
      </c>
      <c r="B833" s="17" t="s">
        <v>1198</v>
      </c>
      <c r="C833" s="63" t="s">
        <v>1199</v>
      </c>
      <c r="D833" s="17" t="s">
        <v>1214</v>
      </c>
      <c r="E833" s="17" t="s">
        <v>1219</v>
      </c>
      <c r="F833" s="17" t="s">
        <v>27</v>
      </c>
      <c r="G833" s="17">
        <v>4</v>
      </c>
      <c r="H833" s="17" t="s">
        <v>28</v>
      </c>
      <c r="I833" s="17" t="s">
        <v>1216</v>
      </c>
      <c r="J833" s="17">
        <v>3</v>
      </c>
      <c r="K833" s="17">
        <v>1920</v>
      </c>
      <c r="L833" s="17">
        <v>1920</v>
      </c>
      <c r="M833" s="17"/>
      <c r="N833" s="17"/>
    </row>
    <row r="834" ht="25" customHeight="1" spans="1:14">
      <c r="A834" s="17">
        <f>COUNTA($A$4:A833)</f>
        <v>506</v>
      </c>
      <c r="B834" s="17" t="s">
        <v>1198</v>
      </c>
      <c r="C834" s="63" t="s">
        <v>1199</v>
      </c>
      <c r="D834" s="17" t="s">
        <v>1214</v>
      </c>
      <c r="E834" s="17" t="s">
        <v>1220</v>
      </c>
      <c r="F834" s="17" t="s">
        <v>27</v>
      </c>
      <c r="G834" s="17">
        <v>1</v>
      </c>
      <c r="H834" s="17" t="s">
        <v>28</v>
      </c>
      <c r="I834" s="17" t="s">
        <v>1221</v>
      </c>
      <c r="J834" s="17">
        <v>3.45</v>
      </c>
      <c r="K834" s="17">
        <v>2208</v>
      </c>
      <c r="L834" s="17">
        <v>2208</v>
      </c>
      <c r="M834" s="17"/>
      <c r="N834" s="17"/>
    </row>
    <row r="835" ht="25" customHeight="1" spans="1:14">
      <c r="A835" s="17">
        <f>COUNTA($A$4:A834)</f>
        <v>507</v>
      </c>
      <c r="B835" s="17" t="s">
        <v>1198</v>
      </c>
      <c r="C835" s="63" t="s">
        <v>1199</v>
      </c>
      <c r="D835" s="17" t="s">
        <v>1222</v>
      </c>
      <c r="E835" s="17" t="s">
        <v>1223</v>
      </c>
      <c r="F835" s="17" t="s">
        <v>424</v>
      </c>
      <c r="G835" s="17">
        <v>3</v>
      </c>
      <c r="H835" s="17" t="s">
        <v>28</v>
      </c>
      <c r="I835" s="17" t="s">
        <v>1222</v>
      </c>
      <c r="J835" s="17">
        <v>11.63</v>
      </c>
      <c r="K835" s="17">
        <v>5582.4</v>
      </c>
      <c r="L835" s="17">
        <v>4280</v>
      </c>
      <c r="M835" s="17" t="s">
        <v>1224</v>
      </c>
      <c r="N835" s="17"/>
    </row>
    <row r="836" ht="25" customHeight="1" spans="1:14">
      <c r="A836" s="17">
        <f>COUNTA($A$4:A835)</f>
        <v>508</v>
      </c>
      <c r="B836" s="17" t="s">
        <v>1198</v>
      </c>
      <c r="C836" s="63" t="s">
        <v>1199</v>
      </c>
      <c r="D836" s="17" t="s">
        <v>1222</v>
      </c>
      <c r="E836" s="17" t="s">
        <v>1225</v>
      </c>
      <c r="F836" s="17" t="s">
        <v>67</v>
      </c>
      <c r="G836" s="64">
        <v>4</v>
      </c>
      <c r="H836" s="17" t="s">
        <v>28</v>
      </c>
      <c r="I836" s="17" t="s">
        <v>1222</v>
      </c>
      <c r="J836" s="17">
        <v>4.8</v>
      </c>
      <c r="K836" s="17">
        <v>3072</v>
      </c>
      <c r="L836" s="17">
        <v>3072</v>
      </c>
      <c r="M836" s="17"/>
      <c r="N836" s="17"/>
    </row>
    <row r="837" ht="25" customHeight="1" spans="1:14">
      <c r="A837" s="17">
        <f>COUNTA($A$4:A836)</f>
        <v>509</v>
      </c>
      <c r="B837" s="17" t="s">
        <v>1198</v>
      </c>
      <c r="C837" s="63" t="s">
        <v>1199</v>
      </c>
      <c r="D837" s="17" t="s">
        <v>1222</v>
      </c>
      <c r="E837" s="17" t="s">
        <v>1226</v>
      </c>
      <c r="F837" s="17" t="s">
        <v>67</v>
      </c>
      <c r="G837" s="17">
        <v>1</v>
      </c>
      <c r="H837" s="17" t="s">
        <v>28</v>
      </c>
      <c r="I837" s="17" t="s">
        <v>1222</v>
      </c>
      <c r="J837" s="17">
        <v>3.4</v>
      </c>
      <c r="K837" s="17">
        <v>2176</v>
      </c>
      <c r="L837" s="17">
        <v>2176</v>
      </c>
      <c r="M837" s="17"/>
      <c r="N837" s="17"/>
    </row>
    <row r="838" ht="25" customHeight="1" spans="1:14">
      <c r="A838" s="17">
        <f>COUNTA($A$4:A837)</f>
        <v>510</v>
      </c>
      <c r="B838" s="17" t="s">
        <v>1198</v>
      </c>
      <c r="C838" s="63" t="s">
        <v>1199</v>
      </c>
      <c r="D838" s="17" t="s">
        <v>1222</v>
      </c>
      <c r="E838" s="17" t="s">
        <v>1227</v>
      </c>
      <c r="F838" s="17" t="s">
        <v>95</v>
      </c>
      <c r="G838" s="17">
        <v>4</v>
      </c>
      <c r="H838" s="17" t="s">
        <v>28</v>
      </c>
      <c r="I838" s="17" t="s">
        <v>1222</v>
      </c>
      <c r="J838" s="17">
        <v>6</v>
      </c>
      <c r="K838" s="17">
        <v>3840</v>
      </c>
      <c r="L838" s="17">
        <v>3080</v>
      </c>
      <c r="M838" s="17" t="s">
        <v>1228</v>
      </c>
      <c r="N838" s="17"/>
    </row>
    <row r="839" ht="25" customHeight="1" spans="1:14">
      <c r="A839" s="17">
        <f>COUNTA($A$4:A838)</f>
        <v>511</v>
      </c>
      <c r="B839" s="17" t="s">
        <v>1198</v>
      </c>
      <c r="C839" s="63" t="s">
        <v>1199</v>
      </c>
      <c r="D839" s="17" t="s">
        <v>1222</v>
      </c>
      <c r="E839" s="17" t="s">
        <v>1229</v>
      </c>
      <c r="F839" s="17" t="s">
        <v>67</v>
      </c>
      <c r="G839" s="17">
        <v>3</v>
      </c>
      <c r="H839" s="17" t="s">
        <v>28</v>
      </c>
      <c r="I839" s="17" t="s">
        <v>1222</v>
      </c>
      <c r="J839" s="17">
        <v>6</v>
      </c>
      <c r="K839" s="17">
        <v>3840</v>
      </c>
      <c r="L839" s="17">
        <v>5000</v>
      </c>
      <c r="M839" s="17" t="s">
        <v>1230</v>
      </c>
      <c r="N839" s="17"/>
    </row>
    <row r="840" ht="25" customHeight="1" spans="1:14">
      <c r="A840" s="17"/>
      <c r="B840" s="17"/>
      <c r="C840" s="63"/>
      <c r="D840" s="17"/>
      <c r="E840" s="17"/>
      <c r="F840" s="17"/>
      <c r="G840" s="17"/>
      <c r="H840" s="17" t="s">
        <v>333</v>
      </c>
      <c r="I840" s="17"/>
      <c r="J840" s="17">
        <v>3.1</v>
      </c>
      <c r="K840" s="17">
        <v>1984</v>
      </c>
      <c r="L840" s="17"/>
      <c r="M840" s="17"/>
      <c r="N840" s="17"/>
    </row>
    <row r="841" ht="25" customHeight="1" spans="1:14">
      <c r="A841" s="17">
        <f>COUNTA($A$4:A840)</f>
        <v>512</v>
      </c>
      <c r="B841" s="17" t="s">
        <v>1198</v>
      </c>
      <c r="C841" s="63" t="s">
        <v>1199</v>
      </c>
      <c r="D841" s="17" t="s">
        <v>1222</v>
      </c>
      <c r="E841" s="17" t="s">
        <v>1231</v>
      </c>
      <c r="F841" s="17" t="s">
        <v>95</v>
      </c>
      <c r="G841" s="17">
        <v>3</v>
      </c>
      <c r="H841" s="17" t="s">
        <v>28</v>
      </c>
      <c r="I841" s="17" t="s">
        <v>1222</v>
      </c>
      <c r="J841" s="17">
        <v>6.9</v>
      </c>
      <c r="K841" s="17">
        <v>4416</v>
      </c>
      <c r="L841" s="17">
        <v>5000</v>
      </c>
      <c r="M841" s="17" t="s">
        <v>1230</v>
      </c>
      <c r="N841" s="17"/>
    </row>
    <row r="842" ht="25" customHeight="1" spans="1:14">
      <c r="A842" s="17"/>
      <c r="B842" s="17"/>
      <c r="C842" s="63"/>
      <c r="D842" s="17"/>
      <c r="E842" s="17"/>
      <c r="F842" s="17"/>
      <c r="G842" s="17"/>
      <c r="H842" s="17" t="s">
        <v>1232</v>
      </c>
      <c r="I842" s="17"/>
      <c r="J842" s="17">
        <v>22</v>
      </c>
      <c r="K842" s="17">
        <v>264</v>
      </c>
      <c r="L842" s="17"/>
      <c r="M842" s="17"/>
      <c r="N842" s="17"/>
    </row>
    <row r="843" ht="25" customHeight="1" spans="1:14">
      <c r="A843" s="17"/>
      <c r="B843" s="17"/>
      <c r="C843" s="63"/>
      <c r="D843" s="17"/>
      <c r="E843" s="17"/>
      <c r="F843" s="17"/>
      <c r="G843" s="17"/>
      <c r="H843" s="17" t="s">
        <v>1233</v>
      </c>
      <c r="I843" s="17"/>
      <c r="J843" s="17">
        <v>1</v>
      </c>
      <c r="K843" s="17">
        <v>640</v>
      </c>
      <c r="L843" s="17"/>
      <c r="M843" s="17"/>
      <c r="N843" s="17"/>
    </row>
    <row r="844" ht="25" customHeight="1" spans="1:14">
      <c r="A844" s="17">
        <f>COUNTA($A$4:A843)</f>
        <v>513</v>
      </c>
      <c r="B844" s="17" t="s">
        <v>1198</v>
      </c>
      <c r="C844" s="63" t="s">
        <v>1199</v>
      </c>
      <c r="D844" s="17" t="s">
        <v>1222</v>
      </c>
      <c r="E844" s="17" t="s">
        <v>1234</v>
      </c>
      <c r="F844" s="17" t="s">
        <v>34</v>
      </c>
      <c r="G844" s="17">
        <v>5</v>
      </c>
      <c r="H844" s="17" t="s">
        <v>28</v>
      </c>
      <c r="I844" s="17" t="s">
        <v>1222</v>
      </c>
      <c r="J844" s="17">
        <v>5.1</v>
      </c>
      <c r="K844" s="17">
        <v>3264</v>
      </c>
      <c r="L844" s="17">
        <v>4224</v>
      </c>
      <c r="M844" s="17"/>
      <c r="N844" s="17"/>
    </row>
    <row r="845" ht="25" customHeight="1" spans="1:14">
      <c r="A845" s="17"/>
      <c r="B845" s="17"/>
      <c r="C845" s="63"/>
      <c r="D845" s="17"/>
      <c r="E845" s="17"/>
      <c r="F845" s="17"/>
      <c r="G845" s="17"/>
      <c r="H845" s="17" t="s">
        <v>1235</v>
      </c>
      <c r="I845" s="17"/>
      <c r="J845" s="17">
        <v>3</v>
      </c>
      <c r="K845" s="17">
        <v>960</v>
      </c>
      <c r="L845" s="17"/>
      <c r="M845" s="17"/>
      <c r="N845" s="17"/>
    </row>
    <row r="846" ht="25" customHeight="1" spans="1:14">
      <c r="A846" s="17">
        <f>COUNTA($A$4:A845)</f>
        <v>514</v>
      </c>
      <c r="B846" s="17" t="s">
        <v>1198</v>
      </c>
      <c r="C846" s="63" t="s">
        <v>1199</v>
      </c>
      <c r="D846" s="17" t="s">
        <v>1222</v>
      </c>
      <c r="E846" s="17" t="s">
        <v>998</v>
      </c>
      <c r="F846" s="17" t="s">
        <v>95</v>
      </c>
      <c r="G846" s="17">
        <v>4</v>
      </c>
      <c r="H846" s="17" t="s">
        <v>28</v>
      </c>
      <c r="I846" s="17" t="s">
        <v>1222</v>
      </c>
      <c r="J846" s="17">
        <v>1.6</v>
      </c>
      <c r="K846" s="17">
        <v>1024</v>
      </c>
      <c r="L846" s="17">
        <v>1024</v>
      </c>
      <c r="M846" s="17"/>
      <c r="N846" s="17"/>
    </row>
    <row r="847" ht="25" customHeight="1" spans="1:14">
      <c r="A847" s="17">
        <f>COUNTA($A$4:A846)</f>
        <v>515</v>
      </c>
      <c r="B847" s="17" t="s">
        <v>1198</v>
      </c>
      <c r="C847" s="63" t="s">
        <v>1199</v>
      </c>
      <c r="D847" s="17" t="s">
        <v>1222</v>
      </c>
      <c r="E847" s="17" t="s">
        <v>1236</v>
      </c>
      <c r="F847" s="17" t="s">
        <v>34</v>
      </c>
      <c r="G847" s="17">
        <v>3</v>
      </c>
      <c r="H847" s="63" t="s">
        <v>23</v>
      </c>
      <c r="I847" s="17" t="s">
        <v>1222</v>
      </c>
      <c r="J847" s="17">
        <v>2</v>
      </c>
      <c r="K847" s="17">
        <v>960</v>
      </c>
      <c r="L847" s="17">
        <v>960</v>
      </c>
      <c r="M847" s="17" t="s">
        <v>1237</v>
      </c>
      <c r="N847" s="17"/>
    </row>
    <row r="848" ht="25" customHeight="1" spans="1:14">
      <c r="A848" s="17">
        <f>COUNTA($A$4:A847)</f>
        <v>516</v>
      </c>
      <c r="B848" s="17" t="s">
        <v>1198</v>
      </c>
      <c r="C848" s="63" t="s">
        <v>1199</v>
      </c>
      <c r="D848" s="17" t="s">
        <v>1222</v>
      </c>
      <c r="E848" s="17" t="s">
        <v>1238</v>
      </c>
      <c r="F848" s="17" t="s">
        <v>34</v>
      </c>
      <c r="G848" s="17">
        <v>1</v>
      </c>
      <c r="H848" s="17" t="s">
        <v>28</v>
      </c>
      <c r="I848" s="17" t="s">
        <v>1222</v>
      </c>
      <c r="J848" s="53">
        <v>3.4</v>
      </c>
      <c r="K848" s="64">
        <v>2176</v>
      </c>
      <c r="L848" s="64">
        <v>2176</v>
      </c>
      <c r="M848" s="17"/>
      <c r="N848" s="17"/>
    </row>
    <row r="849" ht="25" customHeight="1" spans="1:14">
      <c r="A849" s="17">
        <f>COUNTA($A$4:A848)</f>
        <v>517</v>
      </c>
      <c r="B849" s="17" t="s">
        <v>1198</v>
      </c>
      <c r="C849" s="63" t="s">
        <v>1199</v>
      </c>
      <c r="D849" s="17" t="s">
        <v>1222</v>
      </c>
      <c r="E849" s="17" t="s">
        <v>1239</v>
      </c>
      <c r="F849" s="17" t="s">
        <v>173</v>
      </c>
      <c r="G849" s="17">
        <v>1</v>
      </c>
      <c r="H849" s="17" t="s">
        <v>28</v>
      </c>
      <c r="I849" s="17" t="s">
        <v>1222</v>
      </c>
      <c r="J849" s="17">
        <v>4</v>
      </c>
      <c r="K849" s="17">
        <v>1920</v>
      </c>
      <c r="L849" s="17">
        <v>1920</v>
      </c>
      <c r="M849" s="17"/>
      <c r="N849" s="17"/>
    </row>
    <row r="850" ht="25" customHeight="1" spans="1:14">
      <c r="A850" s="17">
        <f>COUNTA($A$4:A849)</f>
        <v>518</v>
      </c>
      <c r="B850" s="17" t="s">
        <v>1198</v>
      </c>
      <c r="C850" s="63" t="s">
        <v>1199</v>
      </c>
      <c r="D850" s="17" t="s">
        <v>1222</v>
      </c>
      <c r="E850" s="17" t="s">
        <v>1240</v>
      </c>
      <c r="F850" s="17" t="s">
        <v>67</v>
      </c>
      <c r="G850" s="17">
        <v>1</v>
      </c>
      <c r="H850" s="17" t="s">
        <v>28</v>
      </c>
      <c r="I850" s="17" t="s">
        <v>1222</v>
      </c>
      <c r="J850" s="17">
        <v>2</v>
      </c>
      <c r="K850" s="17">
        <v>1280</v>
      </c>
      <c r="L850" s="17">
        <v>1280</v>
      </c>
      <c r="M850" s="17"/>
      <c r="N850" s="17"/>
    </row>
    <row r="851" ht="25" customHeight="1" spans="1:14">
      <c r="A851" s="17">
        <f>COUNTA($A$4:A850)</f>
        <v>519</v>
      </c>
      <c r="B851" s="17" t="s">
        <v>1198</v>
      </c>
      <c r="C851" s="63" t="s">
        <v>1199</v>
      </c>
      <c r="D851" s="17" t="s">
        <v>1222</v>
      </c>
      <c r="E851" s="17" t="s">
        <v>1241</v>
      </c>
      <c r="F851" s="17" t="s">
        <v>67</v>
      </c>
      <c r="G851" s="17">
        <v>1</v>
      </c>
      <c r="H851" s="17" t="s">
        <v>28</v>
      </c>
      <c r="I851" s="17" t="s">
        <v>1222</v>
      </c>
      <c r="J851" s="17">
        <v>3</v>
      </c>
      <c r="K851" s="17">
        <v>1920</v>
      </c>
      <c r="L851" s="17">
        <v>1920</v>
      </c>
      <c r="M851" s="17"/>
      <c r="N851" s="17"/>
    </row>
    <row r="852" ht="25" customHeight="1" spans="1:14">
      <c r="A852" s="17">
        <f>COUNTA($A$4:A851)</f>
        <v>520</v>
      </c>
      <c r="B852" s="17" t="s">
        <v>1198</v>
      </c>
      <c r="C852" s="63" t="s">
        <v>1199</v>
      </c>
      <c r="D852" s="17" t="s">
        <v>1222</v>
      </c>
      <c r="E852" s="17" t="s">
        <v>1242</v>
      </c>
      <c r="F852" s="17" t="s">
        <v>27</v>
      </c>
      <c r="G852" s="17">
        <v>1</v>
      </c>
      <c r="H852" s="17" t="s">
        <v>28</v>
      </c>
      <c r="I852" s="17" t="s">
        <v>1222</v>
      </c>
      <c r="J852" s="17">
        <v>3.6</v>
      </c>
      <c r="K852" s="17">
        <v>2304</v>
      </c>
      <c r="L852" s="17">
        <v>2304</v>
      </c>
      <c r="M852" s="17"/>
      <c r="N852" s="17"/>
    </row>
    <row r="853" ht="25" customHeight="1" spans="1:14">
      <c r="A853" s="17">
        <f>COUNTA($A$4:A852)</f>
        <v>521</v>
      </c>
      <c r="B853" s="17" t="s">
        <v>1198</v>
      </c>
      <c r="C853" s="63" t="s">
        <v>1199</v>
      </c>
      <c r="D853" s="17" t="s">
        <v>1222</v>
      </c>
      <c r="E853" s="17" t="s">
        <v>1243</v>
      </c>
      <c r="F853" s="17" t="s">
        <v>95</v>
      </c>
      <c r="G853" s="17">
        <v>4</v>
      </c>
      <c r="H853" s="17" t="s">
        <v>28</v>
      </c>
      <c r="I853" s="17" t="s">
        <v>1222</v>
      </c>
      <c r="J853" s="17">
        <v>3.88</v>
      </c>
      <c r="K853" s="17">
        <v>2483.2</v>
      </c>
      <c r="L853" s="17">
        <v>2783.2</v>
      </c>
      <c r="M853" s="17"/>
      <c r="N853" s="17"/>
    </row>
    <row r="854" ht="25" customHeight="1" spans="1:14">
      <c r="A854" s="17"/>
      <c r="B854" s="17"/>
      <c r="C854" s="63"/>
      <c r="D854" s="17"/>
      <c r="E854" s="17"/>
      <c r="F854" s="17"/>
      <c r="G854" s="17"/>
      <c r="H854" s="17" t="s">
        <v>1232</v>
      </c>
      <c r="I854" s="17"/>
      <c r="J854" s="17">
        <v>25</v>
      </c>
      <c r="K854" s="17">
        <v>300</v>
      </c>
      <c r="L854" s="17"/>
      <c r="M854" s="17"/>
      <c r="N854" s="17"/>
    </row>
    <row r="855" ht="25" customHeight="1" spans="1:14">
      <c r="A855" s="17">
        <f>COUNTA($A$4:A854)</f>
        <v>522</v>
      </c>
      <c r="B855" s="17" t="s">
        <v>1198</v>
      </c>
      <c r="C855" s="63" t="s">
        <v>1199</v>
      </c>
      <c r="D855" s="17" t="s">
        <v>1244</v>
      </c>
      <c r="E855" s="17" t="s">
        <v>1245</v>
      </c>
      <c r="F855" s="17" t="s">
        <v>173</v>
      </c>
      <c r="G855" s="17">
        <v>4</v>
      </c>
      <c r="H855" s="63" t="s">
        <v>1232</v>
      </c>
      <c r="I855" s="17" t="s">
        <v>1244</v>
      </c>
      <c r="J855" s="17">
        <v>70</v>
      </c>
      <c r="K855" s="17">
        <v>630</v>
      </c>
      <c r="L855" s="17">
        <v>630</v>
      </c>
      <c r="M855" s="17" t="s">
        <v>1246</v>
      </c>
      <c r="N855" s="17"/>
    </row>
    <row r="856" ht="25" customHeight="1" spans="1:14">
      <c r="A856" s="17">
        <f>COUNTA($A$4:A855)</f>
        <v>523</v>
      </c>
      <c r="B856" s="17" t="s">
        <v>1198</v>
      </c>
      <c r="C856" s="63" t="s">
        <v>1199</v>
      </c>
      <c r="D856" s="17" t="s">
        <v>1244</v>
      </c>
      <c r="E856" s="17" t="s">
        <v>1247</v>
      </c>
      <c r="F856" s="17" t="s">
        <v>34</v>
      </c>
      <c r="G856" s="17">
        <v>2</v>
      </c>
      <c r="H856" s="63" t="s">
        <v>28</v>
      </c>
      <c r="I856" s="17" t="s">
        <v>1244</v>
      </c>
      <c r="J856" s="17">
        <v>5</v>
      </c>
      <c r="K856" s="17">
        <v>3200</v>
      </c>
      <c r="L856" s="17">
        <v>3200</v>
      </c>
      <c r="M856" s="17" t="s">
        <v>1248</v>
      </c>
      <c r="N856" s="17"/>
    </row>
    <row r="857" ht="25" customHeight="1" spans="1:14">
      <c r="A857" s="17">
        <f>COUNTA($A$4:A856)</f>
        <v>524</v>
      </c>
      <c r="B857" s="17" t="s">
        <v>1198</v>
      </c>
      <c r="C857" s="63" t="s">
        <v>1199</v>
      </c>
      <c r="D857" s="17" t="s">
        <v>1244</v>
      </c>
      <c r="E857" s="17" t="s">
        <v>1249</v>
      </c>
      <c r="F857" s="17" t="s">
        <v>27</v>
      </c>
      <c r="G857" s="17">
        <v>4</v>
      </c>
      <c r="H857" s="17" t="s">
        <v>1232</v>
      </c>
      <c r="I857" s="17" t="s">
        <v>1244</v>
      </c>
      <c r="J857" s="17">
        <v>37</v>
      </c>
      <c r="K857" s="17">
        <v>444</v>
      </c>
      <c r="L857" s="17">
        <v>4148.8</v>
      </c>
      <c r="M857" s="17" t="s">
        <v>1250</v>
      </c>
      <c r="N857" s="17"/>
    </row>
    <row r="858" ht="25" customHeight="1" spans="1:14">
      <c r="A858" s="17"/>
      <c r="B858" s="17"/>
      <c r="C858" s="63"/>
      <c r="D858" s="17"/>
      <c r="E858" s="17"/>
      <c r="F858" s="17"/>
      <c r="G858" s="17"/>
      <c r="H858" s="17" t="s">
        <v>28</v>
      </c>
      <c r="I858" s="17"/>
      <c r="J858" s="17">
        <v>5.2</v>
      </c>
      <c r="K858" s="17">
        <v>3328</v>
      </c>
      <c r="L858" s="17"/>
      <c r="M858" s="17"/>
      <c r="N858" s="17"/>
    </row>
    <row r="859" ht="25" customHeight="1" spans="1:14">
      <c r="A859" s="17"/>
      <c r="B859" s="17"/>
      <c r="C859" s="63"/>
      <c r="D859" s="17"/>
      <c r="E859" s="17"/>
      <c r="F859" s="17"/>
      <c r="G859" s="17"/>
      <c r="H859" s="17" t="s">
        <v>36</v>
      </c>
      <c r="I859" s="17"/>
      <c r="J859" s="17">
        <v>1.2</v>
      </c>
      <c r="K859" s="17">
        <v>576</v>
      </c>
      <c r="L859" s="17"/>
      <c r="M859" s="17"/>
      <c r="N859" s="17"/>
    </row>
    <row r="860" ht="25" customHeight="1" spans="1:14">
      <c r="A860" s="17">
        <f>COUNTA($A$4:A859)</f>
        <v>525</v>
      </c>
      <c r="B860" s="17" t="s">
        <v>1198</v>
      </c>
      <c r="C860" s="63" t="s">
        <v>1199</v>
      </c>
      <c r="D860" s="17" t="s">
        <v>1251</v>
      </c>
      <c r="E860" s="17" t="s">
        <v>1252</v>
      </c>
      <c r="F860" s="17" t="s">
        <v>424</v>
      </c>
      <c r="G860" s="17">
        <v>2</v>
      </c>
      <c r="H860" s="17" t="s">
        <v>1235</v>
      </c>
      <c r="I860" s="17" t="s">
        <v>1251</v>
      </c>
      <c r="J860" s="17">
        <v>0.7</v>
      </c>
      <c r="K860" s="17">
        <v>168</v>
      </c>
      <c r="L860" s="17">
        <v>168</v>
      </c>
      <c r="M860" s="17"/>
      <c r="N860" s="17"/>
    </row>
    <row r="861" ht="25" customHeight="1" spans="1:14">
      <c r="A861" s="17">
        <f>COUNTA($A$4:A860)</f>
        <v>526</v>
      </c>
      <c r="B861" s="17" t="s">
        <v>1198</v>
      </c>
      <c r="C861" s="63" t="s">
        <v>1199</v>
      </c>
      <c r="D861" s="17" t="s">
        <v>1251</v>
      </c>
      <c r="E861" s="17" t="s">
        <v>1253</v>
      </c>
      <c r="F861" s="17" t="s">
        <v>424</v>
      </c>
      <c r="G861" s="17">
        <v>1</v>
      </c>
      <c r="H861" s="17" t="s">
        <v>56</v>
      </c>
      <c r="I861" s="17" t="s">
        <v>1251</v>
      </c>
      <c r="J861" s="17">
        <v>1</v>
      </c>
      <c r="K861" s="17">
        <v>300</v>
      </c>
      <c r="L861" s="17">
        <v>2940</v>
      </c>
      <c r="M861" s="17"/>
      <c r="N861" s="17"/>
    </row>
    <row r="862" ht="25" customHeight="1" spans="1:14">
      <c r="A862" s="17"/>
      <c r="B862" s="17"/>
      <c r="C862" s="63"/>
      <c r="D862" s="17"/>
      <c r="E862" s="17"/>
      <c r="F862" s="17"/>
      <c r="G862" s="17"/>
      <c r="H862" s="17" t="s">
        <v>28</v>
      </c>
      <c r="I862" s="17"/>
      <c r="J862" s="17">
        <v>5</v>
      </c>
      <c r="K862" s="17">
        <v>2400</v>
      </c>
      <c r="L862" s="17"/>
      <c r="M862" s="17"/>
      <c r="N862" s="17"/>
    </row>
    <row r="863" ht="25" customHeight="1" spans="1:14">
      <c r="A863" s="17"/>
      <c r="B863" s="17"/>
      <c r="C863" s="63"/>
      <c r="D863" s="17"/>
      <c r="E863" s="17"/>
      <c r="F863" s="17"/>
      <c r="G863" s="17"/>
      <c r="H863" s="17" t="s">
        <v>1213</v>
      </c>
      <c r="I863" s="17"/>
      <c r="J863" s="17">
        <v>0.5</v>
      </c>
      <c r="K863" s="17">
        <v>240</v>
      </c>
      <c r="L863" s="17"/>
      <c r="M863" s="17"/>
      <c r="N863" s="17"/>
    </row>
    <row r="864" ht="25" customHeight="1" spans="1:14">
      <c r="A864" s="17">
        <f>COUNTA($A$4:A863)</f>
        <v>527</v>
      </c>
      <c r="B864" s="17" t="s">
        <v>1198</v>
      </c>
      <c r="C864" s="63" t="s">
        <v>1199</v>
      </c>
      <c r="D864" s="17" t="s">
        <v>1251</v>
      </c>
      <c r="E864" s="17" t="s">
        <v>1254</v>
      </c>
      <c r="F864" s="17" t="s">
        <v>34</v>
      </c>
      <c r="G864" s="17">
        <v>5</v>
      </c>
      <c r="H864" s="17" t="s">
        <v>28</v>
      </c>
      <c r="I864" s="17" t="s">
        <v>1251</v>
      </c>
      <c r="J864" s="17">
        <v>8.3</v>
      </c>
      <c r="K864" s="17">
        <v>5312</v>
      </c>
      <c r="L864" s="17">
        <v>5000</v>
      </c>
      <c r="M864" s="17" t="s">
        <v>1230</v>
      </c>
      <c r="N864" s="17"/>
    </row>
    <row r="865" ht="25" customHeight="1" spans="1:14">
      <c r="A865" s="17">
        <f>COUNTA($A$4:A864)</f>
        <v>528</v>
      </c>
      <c r="B865" s="17" t="s">
        <v>1198</v>
      </c>
      <c r="C865" s="63" t="s">
        <v>1199</v>
      </c>
      <c r="D865" s="17" t="s">
        <v>1251</v>
      </c>
      <c r="E865" s="17" t="s">
        <v>1255</v>
      </c>
      <c r="F865" s="17" t="s">
        <v>34</v>
      </c>
      <c r="G865" s="17">
        <v>2</v>
      </c>
      <c r="H865" s="17" t="s">
        <v>1235</v>
      </c>
      <c r="I865" s="17" t="s">
        <v>1251</v>
      </c>
      <c r="J865" s="17">
        <v>1.5</v>
      </c>
      <c r="K865" s="17">
        <v>480</v>
      </c>
      <c r="L865" s="17">
        <v>480</v>
      </c>
      <c r="M865" s="17"/>
      <c r="N865" s="17"/>
    </row>
    <row r="866" ht="25" customHeight="1" spans="1:14">
      <c r="A866" s="17">
        <f>COUNTA($A$4:A865)</f>
        <v>529</v>
      </c>
      <c r="B866" s="17" t="s">
        <v>1198</v>
      </c>
      <c r="C866" s="20" t="s">
        <v>1256</v>
      </c>
      <c r="D866" s="20" t="s">
        <v>1257</v>
      </c>
      <c r="E866" s="20" t="s">
        <v>1258</v>
      </c>
      <c r="F866" s="20" t="s">
        <v>424</v>
      </c>
      <c r="G866" s="20">
        <v>4</v>
      </c>
      <c r="H866" s="20" t="s">
        <v>28</v>
      </c>
      <c r="I866" s="20" t="s">
        <v>1257</v>
      </c>
      <c r="J866" s="20">
        <v>6</v>
      </c>
      <c r="K866" s="20">
        <v>2880</v>
      </c>
      <c r="L866" s="20">
        <v>2880</v>
      </c>
      <c r="M866" s="20"/>
      <c r="N866" s="20"/>
    </row>
    <row r="867" ht="25" customHeight="1" spans="1:14">
      <c r="A867" s="17">
        <f>COUNTA($A$4:A866)</f>
        <v>530</v>
      </c>
      <c r="B867" s="17" t="s">
        <v>1198</v>
      </c>
      <c r="C867" s="20" t="s">
        <v>1256</v>
      </c>
      <c r="D867" s="20" t="s">
        <v>1259</v>
      </c>
      <c r="E867" s="20" t="s">
        <v>1260</v>
      </c>
      <c r="F867" s="20" t="s">
        <v>64</v>
      </c>
      <c r="G867" s="20">
        <v>4</v>
      </c>
      <c r="H867" s="20" t="s">
        <v>1261</v>
      </c>
      <c r="I867" s="20" t="s">
        <v>1259</v>
      </c>
      <c r="J867" s="20">
        <v>3.2</v>
      </c>
      <c r="K867" s="20">
        <v>1536</v>
      </c>
      <c r="L867" s="20">
        <v>296</v>
      </c>
      <c r="M867" s="20" t="s">
        <v>1262</v>
      </c>
      <c r="N867" s="20"/>
    </row>
    <row r="868" ht="25" customHeight="1" spans="1:14">
      <c r="A868" s="17">
        <f>COUNTA($A$4:A867)</f>
        <v>531</v>
      </c>
      <c r="B868" s="17" t="s">
        <v>1198</v>
      </c>
      <c r="C868" s="20" t="s">
        <v>1256</v>
      </c>
      <c r="D868" s="20" t="s">
        <v>1259</v>
      </c>
      <c r="E868" s="20" t="s">
        <v>1263</v>
      </c>
      <c r="F868" s="20" t="s">
        <v>64</v>
      </c>
      <c r="G868" s="20">
        <v>4</v>
      </c>
      <c r="H868" s="20" t="s">
        <v>1264</v>
      </c>
      <c r="I868" s="20" t="s">
        <v>1259</v>
      </c>
      <c r="J868" s="20">
        <v>42</v>
      </c>
      <c r="K868" s="20">
        <v>504</v>
      </c>
      <c r="L868" s="20">
        <v>4040</v>
      </c>
      <c r="M868" s="20" t="s">
        <v>1265</v>
      </c>
      <c r="N868" s="20"/>
    </row>
    <row r="869" ht="25" customHeight="1" spans="1:14">
      <c r="A869" s="17"/>
      <c r="B869" s="17"/>
      <c r="C869" s="20"/>
      <c r="D869" s="20"/>
      <c r="E869" s="20"/>
      <c r="F869" s="20"/>
      <c r="G869" s="20"/>
      <c r="H869" s="20" t="s">
        <v>1266</v>
      </c>
      <c r="I869" s="20"/>
      <c r="J869" s="20">
        <v>31</v>
      </c>
      <c r="K869" s="17">
        <v>496</v>
      </c>
      <c r="L869" s="20"/>
      <c r="M869" s="20"/>
      <c r="N869" s="20"/>
    </row>
    <row r="870" ht="25" customHeight="1" spans="1:14">
      <c r="A870" s="17"/>
      <c r="B870" s="17"/>
      <c r="C870" s="20"/>
      <c r="D870" s="20"/>
      <c r="E870" s="20"/>
      <c r="F870" s="20"/>
      <c r="G870" s="20"/>
      <c r="H870" s="20" t="s">
        <v>1261</v>
      </c>
      <c r="I870" s="20"/>
      <c r="J870" s="20">
        <v>4.2</v>
      </c>
      <c r="K870" s="17">
        <v>2016</v>
      </c>
      <c r="L870" s="20"/>
      <c r="M870" s="20"/>
      <c r="N870" s="20"/>
    </row>
    <row r="871" ht="25" customHeight="1" spans="1:14">
      <c r="A871" s="17"/>
      <c r="B871" s="17"/>
      <c r="C871" s="20"/>
      <c r="D871" s="20"/>
      <c r="E871" s="20"/>
      <c r="F871" s="20"/>
      <c r="G871" s="20"/>
      <c r="H871" s="20" t="s">
        <v>1267</v>
      </c>
      <c r="I871" s="20"/>
      <c r="J871" s="20">
        <v>1</v>
      </c>
      <c r="K871" s="17">
        <v>480</v>
      </c>
      <c r="L871" s="20"/>
      <c r="M871" s="20"/>
      <c r="N871" s="20"/>
    </row>
    <row r="872" ht="25" customHeight="1" spans="1:14">
      <c r="A872" s="17"/>
      <c r="B872" s="17"/>
      <c r="C872" s="20"/>
      <c r="D872" s="20"/>
      <c r="E872" s="20"/>
      <c r="F872" s="20"/>
      <c r="G872" s="20"/>
      <c r="H872" s="20" t="s">
        <v>56</v>
      </c>
      <c r="I872" s="20"/>
      <c r="J872" s="20">
        <v>1</v>
      </c>
      <c r="K872" s="17">
        <v>400</v>
      </c>
      <c r="L872" s="20"/>
      <c r="M872" s="20"/>
      <c r="N872" s="20"/>
    </row>
    <row r="873" ht="25" customHeight="1" spans="1:14">
      <c r="A873" s="17"/>
      <c r="B873" s="17"/>
      <c r="C873" s="20"/>
      <c r="D873" s="20"/>
      <c r="E873" s="20"/>
      <c r="F873" s="20"/>
      <c r="G873" s="20"/>
      <c r="H873" s="20" t="s">
        <v>536</v>
      </c>
      <c r="I873" s="20"/>
      <c r="J873" s="20">
        <v>2.1</v>
      </c>
      <c r="K873" s="17">
        <v>1344</v>
      </c>
      <c r="L873" s="20"/>
      <c r="M873" s="20"/>
      <c r="N873" s="20"/>
    </row>
    <row r="874" ht="25" customHeight="1" spans="1:14">
      <c r="A874" s="17">
        <f>COUNTA($A$4:A873)</f>
        <v>532</v>
      </c>
      <c r="B874" s="17" t="s">
        <v>1198</v>
      </c>
      <c r="C874" s="20" t="s">
        <v>1256</v>
      </c>
      <c r="D874" s="20" t="s">
        <v>1268</v>
      </c>
      <c r="E874" s="20" t="s">
        <v>1269</v>
      </c>
      <c r="F874" s="20" t="s">
        <v>424</v>
      </c>
      <c r="G874" s="20">
        <v>4</v>
      </c>
      <c r="H874" s="20" t="s">
        <v>1261</v>
      </c>
      <c r="I874" s="20" t="s">
        <v>1268</v>
      </c>
      <c r="J874" s="20">
        <v>3</v>
      </c>
      <c r="K874" s="17">
        <v>1080</v>
      </c>
      <c r="L874" s="20">
        <v>1460</v>
      </c>
      <c r="M874" s="20" t="s">
        <v>1270</v>
      </c>
      <c r="N874" s="20"/>
    </row>
    <row r="875" ht="25" customHeight="1" spans="1:14">
      <c r="A875" s="17"/>
      <c r="B875" s="17"/>
      <c r="C875" s="20"/>
      <c r="D875" s="20"/>
      <c r="E875" s="20"/>
      <c r="F875" s="20"/>
      <c r="G875" s="20"/>
      <c r="H875" s="20" t="s">
        <v>1264</v>
      </c>
      <c r="I875" s="20"/>
      <c r="J875" s="20">
        <v>35</v>
      </c>
      <c r="K875" s="17">
        <v>315</v>
      </c>
      <c r="L875" s="20"/>
      <c r="M875" s="20"/>
      <c r="N875" s="20"/>
    </row>
    <row r="876" ht="25" customHeight="1" spans="1:14">
      <c r="A876" s="17"/>
      <c r="B876" s="17"/>
      <c r="C876" s="20"/>
      <c r="D876" s="20"/>
      <c r="E876" s="20"/>
      <c r="F876" s="20"/>
      <c r="G876" s="20"/>
      <c r="H876" s="20" t="s">
        <v>28</v>
      </c>
      <c r="I876" s="20"/>
      <c r="J876" s="20">
        <v>4</v>
      </c>
      <c r="K876" s="17">
        <v>1920</v>
      </c>
      <c r="L876" s="20"/>
      <c r="M876" s="20"/>
      <c r="N876" s="20"/>
    </row>
    <row r="877" ht="25" customHeight="1" spans="1:14">
      <c r="A877" s="17">
        <f>COUNTA($A$4:A876)</f>
        <v>533</v>
      </c>
      <c r="B877" s="17" t="s">
        <v>1198</v>
      </c>
      <c r="C877" s="20" t="s">
        <v>1256</v>
      </c>
      <c r="D877" s="20" t="s">
        <v>1268</v>
      </c>
      <c r="E877" s="20" t="s">
        <v>1271</v>
      </c>
      <c r="F877" s="20" t="s">
        <v>424</v>
      </c>
      <c r="G877" s="20">
        <v>1</v>
      </c>
      <c r="H877" s="20" t="s">
        <v>1261</v>
      </c>
      <c r="I877" s="20" t="s">
        <v>1268</v>
      </c>
      <c r="J877" s="20">
        <v>2</v>
      </c>
      <c r="K877" s="17">
        <v>720</v>
      </c>
      <c r="L877" s="20">
        <v>1440</v>
      </c>
      <c r="M877" s="20"/>
      <c r="N877" s="20"/>
    </row>
    <row r="878" ht="25" customHeight="1" spans="1:14">
      <c r="A878" s="17"/>
      <c r="B878" s="17"/>
      <c r="C878" s="20"/>
      <c r="D878" s="20"/>
      <c r="E878" s="20"/>
      <c r="F878" s="20"/>
      <c r="G878" s="20"/>
      <c r="H878" s="20" t="s">
        <v>28</v>
      </c>
      <c r="I878" s="20"/>
      <c r="J878" s="20">
        <v>1.5</v>
      </c>
      <c r="K878" s="17">
        <v>720</v>
      </c>
      <c r="L878" s="20"/>
      <c r="M878" s="20"/>
      <c r="N878" s="20"/>
    </row>
    <row r="879" ht="25" customHeight="1" spans="1:14">
      <c r="A879" s="17">
        <f>COUNTA($A$4:A878)</f>
        <v>534</v>
      </c>
      <c r="B879" s="17" t="s">
        <v>1198</v>
      </c>
      <c r="C879" s="20" t="s">
        <v>1256</v>
      </c>
      <c r="D879" s="20" t="s">
        <v>1257</v>
      </c>
      <c r="E879" s="20" t="s">
        <v>1272</v>
      </c>
      <c r="F879" s="20" t="s">
        <v>64</v>
      </c>
      <c r="G879" s="20">
        <v>1</v>
      </c>
      <c r="H879" s="20" t="s">
        <v>1261</v>
      </c>
      <c r="I879" s="20" t="s">
        <v>1257</v>
      </c>
      <c r="J879" s="20">
        <v>4</v>
      </c>
      <c r="K879" s="17">
        <v>1920</v>
      </c>
      <c r="L879" s="20">
        <v>840</v>
      </c>
      <c r="M879" s="20" t="s">
        <v>1273</v>
      </c>
      <c r="N879" s="20"/>
    </row>
    <row r="880" ht="25" customHeight="1" spans="1:14">
      <c r="A880" s="17">
        <f>COUNTA($A$4:A879)</f>
        <v>535</v>
      </c>
      <c r="B880" s="17" t="s">
        <v>1198</v>
      </c>
      <c r="C880" s="20" t="s">
        <v>1256</v>
      </c>
      <c r="D880" s="20" t="s">
        <v>1257</v>
      </c>
      <c r="E880" s="20" t="s">
        <v>1274</v>
      </c>
      <c r="F880" s="20" t="s">
        <v>64</v>
      </c>
      <c r="G880" s="20">
        <v>3</v>
      </c>
      <c r="H880" s="20" t="s">
        <v>1261</v>
      </c>
      <c r="I880" s="20" t="s">
        <v>1257</v>
      </c>
      <c r="J880" s="20">
        <v>3.1</v>
      </c>
      <c r="K880" s="17">
        <v>1488</v>
      </c>
      <c r="L880" s="20">
        <v>1488</v>
      </c>
      <c r="M880" s="20" t="s">
        <v>1275</v>
      </c>
      <c r="N880" s="20"/>
    </row>
    <row r="881" ht="25" customHeight="1" spans="1:14">
      <c r="A881" s="17">
        <f>COUNTA($A$4:A880)</f>
        <v>536</v>
      </c>
      <c r="B881" s="17" t="s">
        <v>1198</v>
      </c>
      <c r="C881" s="20" t="s">
        <v>1256</v>
      </c>
      <c r="D881" s="20" t="s">
        <v>1276</v>
      </c>
      <c r="E881" s="20" t="s">
        <v>1277</v>
      </c>
      <c r="F881" s="20" t="s">
        <v>64</v>
      </c>
      <c r="G881" s="20">
        <v>4</v>
      </c>
      <c r="H881" s="20" t="s">
        <v>1261</v>
      </c>
      <c r="I881" s="20" t="s">
        <v>1276</v>
      </c>
      <c r="J881" s="20">
        <v>7</v>
      </c>
      <c r="K881" s="17">
        <v>3360</v>
      </c>
      <c r="L881" s="20">
        <v>3080</v>
      </c>
      <c r="M881" s="20" t="s">
        <v>1228</v>
      </c>
      <c r="N881" s="20"/>
    </row>
    <row r="882" ht="25" customHeight="1" spans="1:14">
      <c r="A882" s="17"/>
      <c r="B882" s="17"/>
      <c r="C882" s="20"/>
      <c r="D882" s="20"/>
      <c r="E882" s="20"/>
      <c r="F882" s="20"/>
      <c r="G882" s="20"/>
      <c r="H882" s="20" t="s">
        <v>1278</v>
      </c>
      <c r="I882" s="20"/>
      <c r="J882" s="20">
        <v>2</v>
      </c>
      <c r="K882" s="17">
        <v>800</v>
      </c>
      <c r="L882" s="20"/>
      <c r="M882" s="20"/>
      <c r="N882" s="20"/>
    </row>
    <row r="883" ht="25" customHeight="1" spans="1:14">
      <c r="A883" s="17">
        <f>COUNTA($A$4:A882)</f>
        <v>537</v>
      </c>
      <c r="B883" s="17" t="s">
        <v>1198</v>
      </c>
      <c r="C883" s="20" t="s">
        <v>1256</v>
      </c>
      <c r="D883" s="20" t="s">
        <v>1276</v>
      </c>
      <c r="E883" s="20" t="s">
        <v>1279</v>
      </c>
      <c r="F883" s="20" t="s">
        <v>64</v>
      </c>
      <c r="G883" s="20">
        <v>2</v>
      </c>
      <c r="H883" s="20" t="s">
        <v>1261</v>
      </c>
      <c r="I883" s="20" t="s">
        <v>1276</v>
      </c>
      <c r="J883" s="20">
        <v>5</v>
      </c>
      <c r="K883" s="20">
        <v>2400</v>
      </c>
      <c r="L883" s="20">
        <v>2400</v>
      </c>
      <c r="M883" s="20" t="s">
        <v>1280</v>
      </c>
      <c r="N883" s="20"/>
    </row>
    <row r="884" ht="25" customHeight="1" spans="1:14">
      <c r="A884" s="17">
        <f>COUNTA($A$4:A883)</f>
        <v>538</v>
      </c>
      <c r="B884" s="17" t="s">
        <v>1198</v>
      </c>
      <c r="C884" s="20" t="s">
        <v>1256</v>
      </c>
      <c r="D884" s="20" t="s">
        <v>1268</v>
      </c>
      <c r="E884" s="20" t="s">
        <v>1281</v>
      </c>
      <c r="F884" s="20" t="s">
        <v>173</v>
      </c>
      <c r="G884" s="20">
        <v>4</v>
      </c>
      <c r="H884" s="20" t="s">
        <v>28</v>
      </c>
      <c r="I884" s="20" t="s">
        <v>1268</v>
      </c>
      <c r="J884" s="20">
        <v>4.8</v>
      </c>
      <c r="K884" s="20">
        <v>2304</v>
      </c>
      <c r="L884" s="20">
        <v>3024</v>
      </c>
      <c r="M884" s="20" t="s">
        <v>1282</v>
      </c>
      <c r="N884" s="20"/>
    </row>
    <row r="885" ht="25" customHeight="1" spans="1:14">
      <c r="A885" s="17"/>
      <c r="B885" s="17"/>
      <c r="C885" s="20"/>
      <c r="D885" s="20"/>
      <c r="E885" s="20"/>
      <c r="F885" s="20"/>
      <c r="G885" s="20"/>
      <c r="H885" s="20" t="s">
        <v>1261</v>
      </c>
      <c r="I885" s="20"/>
      <c r="J885" s="20">
        <v>2</v>
      </c>
      <c r="K885" s="20">
        <v>720</v>
      </c>
      <c r="L885" s="20"/>
      <c r="M885" s="20"/>
      <c r="N885" s="20"/>
    </row>
    <row r="886" ht="25" customHeight="1" spans="1:14">
      <c r="A886" s="17">
        <f>COUNTA($A$4:A885)</f>
        <v>539</v>
      </c>
      <c r="B886" s="17" t="s">
        <v>1198</v>
      </c>
      <c r="C886" s="20" t="s">
        <v>1256</v>
      </c>
      <c r="D886" s="20" t="s">
        <v>1283</v>
      </c>
      <c r="E886" s="20" t="s">
        <v>1284</v>
      </c>
      <c r="F886" s="20" t="s">
        <v>64</v>
      </c>
      <c r="G886" s="20">
        <v>1</v>
      </c>
      <c r="H886" s="20" t="s">
        <v>1261</v>
      </c>
      <c r="I886" s="20" t="s">
        <v>1283</v>
      </c>
      <c r="J886" s="20">
        <v>5.5</v>
      </c>
      <c r="K886" s="20">
        <v>2640</v>
      </c>
      <c r="L886" s="20">
        <v>2640</v>
      </c>
      <c r="M886" s="20" t="s">
        <v>1280</v>
      </c>
      <c r="N886" s="20"/>
    </row>
    <row r="887" ht="25" customHeight="1" spans="1:14">
      <c r="A887" s="17">
        <f>COUNTA($A$4:A886)</f>
        <v>540</v>
      </c>
      <c r="B887" s="17" t="s">
        <v>1198</v>
      </c>
      <c r="C887" s="20" t="s">
        <v>1256</v>
      </c>
      <c r="D887" s="20" t="s">
        <v>1259</v>
      </c>
      <c r="E887" s="20" t="s">
        <v>1285</v>
      </c>
      <c r="F887" s="20" t="s">
        <v>64</v>
      </c>
      <c r="G887" s="20">
        <v>7</v>
      </c>
      <c r="H887" s="20" t="s">
        <v>1261</v>
      </c>
      <c r="I887" s="20" t="s">
        <v>1259</v>
      </c>
      <c r="J887" s="20">
        <v>2.8</v>
      </c>
      <c r="K887" s="20">
        <v>1344</v>
      </c>
      <c r="L887" s="20">
        <v>2304</v>
      </c>
      <c r="M887" s="20" t="s">
        <v>1286</v>
      </c>
      <c r="N887" s="20"/>
    </row>
    <row r="888" ht="25" customHeight="1" spans="1:14">
      <c r="A888" s="17"/>
      <c r="B888" s="17"/>
      <c r="C888" s="20"/>
      <c r="D888" s="20"/>
      <c r="E888" s="20"/>
      <c r="F888" s="20"/>
      <c r="G888" s="20"/>
      <c r="H888" s="20" t="s">
        <v>1287</v>
      </c>
      <c r="I888" s="20"/>
      <c r="J888" s="20">
        <v>3</v>
      </c>
      <c r="K888" s="20">
        <v>960</v>
      </c>
      <c r="L888" s="20"/>
      <c r="M888" s="20"/>
      <c r="N888" s="20"/>
    </row>
    <row r="889" ht="25" customHeight="1" spans="1:14">
      <c r="A889" s="17">
        <f>COUNTA($A$4:A888)</f>
        <v>541</v>
      </c>
      <c r="B889" s="17" t="s">
        <v>1198</v>
      </c>
      <c r="C889" s="20" t="s">
        <v>1256</v>
      </c>
      <c r="D889" s="20" t="s">
        <v>1288</v>
      </c>
      <c r="E889" s="20" t="s">
        <v>1289</v>
      </c>
      <c r="F889" s="20" t="s">
        <v>64</v>
      </c>
      <c r="G889" s="20">
        <v>1</v>
      </c>
      <c r="H889" s="20" t="s">
        <v>28</v>
      </c>
      <c r="I889" s="20" t="s">
        <v>1288</v>
      </c>
      <c r="J889" s="20">
        <v>3</v>
      </c>
      <c r="K889" s="20">
        <v>1920</v>
      </c>
      <c r="L889" s="20">
        <v>3200</v>
      </c>
      <c r="M889" s="20"/>
      <c r="N889" s="20"/>
    </row>
    <row r="890" ht="25" customHeight="1" spans="1:14">
      <c r="A890" s="17"/>
      <c r="B890" s="17"/>
      <c r="C890" s="20"/>
      <c r="D890" s="20"/>
      <c r="E890" s="20"/>
      <c r="F890" s="20"/>
      <c r="G890" s="20"/>
      <c r="H890" s="20" t="s">
        <v>1287</v>
      </c>
      <c r="I890" s="20"/>
      <c r="J890" s="20">
        <v>4</v>
      </c>
      <c r="K890" s="20">
        <v>1280</v>
      </c>
      <c r="L890" s="20"/>
      <c r="M890" s="20"/>
      <c r="N890" s="20"/>
    </row>
    <row r="891" ht="25" customHeight="1" spans="1:14">
      <c r="A891" s="17">
        <f>COUNTA($A$4:A890)</f>
        <v>542</v>
      </c>
      <c r="B891" s="17" t="s">
        <v>1198</v>
      </c>
      <c r="C891" s="20" t="s">
        <v>1256</v>
      </c>
      <c r="D891" s="20" t="s">
        <v>1290</v>
      </c>
      <c r="E891" s="20" t="s">
        <v>1291</v>
      </c>
      <c r="F891" s="20" t="s">
        <v>173</v>
      </c>
      <c r="G891" s="20">
        <v>3</v>
      </c>
      <c r="H891" s="20" t="s">
        <v>536</v>
      </c>
      <c r="I891" s="20" t="s">
        <v>1290</v>
      </c>
      <c r="J891" s="20">
        <v>3.5</v>
      </c>
      <c r="K891" s="20">
        <v>1680</v>
      </c>
      <c r="L891" s="20">
        <v>3320</v>
      </c>
      <c r="M891" s="20" t="s">
        <v>1292</v>
      </c>
      <c r="N891" s="20"/>
    </row>
    <row r="892" ht="25" customHeight="1" spans="1:14">
      <c r="A892" s="17"/>
      <c r="B892" s="17"/>
      <c r="C892" s="20"/>
      <c r="D892" s="20"/>
      <c r="E892" s="20"/>
      <c r="F892" s="20"/>
      <c r="G892" s="20"/>
      <c r="H892" s="20" t="s">
        <v>28</v>
      </c>
      <c r="I892" s="20"/>
      <c r="J892" s="20">
        <v>4.8</v>
      </c>
      <c r="K892" s="20">
        <v>2304</v>
      </c>
      <c r="L892" s="20"/>
      <c r="M892" s="20"/>
      <c r="N892" s="20"/>
    </row>
    <row r="893" ht="25" customHeight="1" spans="1:14">
      <c r="A893" s="17">
        <f>COUNTA($A$4:A892)</f>
        <v>543</v>
      </c>
      <c r="B893" s="17" t="s">
        <v>1198</v>
      </c>
      <c r="C893" s="20" t="s">
        <v>1256</v>
      </c>
      <c r="D893" s="20" t="s">
        <v>1276</v>
      </c>
      <c r="E893" s="20" t="s">
        <v>1293</v>
      </c>
      <c r="F893" s="20" t="s">
        <v>173</v>
      </c>
      <c r="G893" s="20">
        <v>4</v>
      </c>
      <c r="H893" s="20" t="s">
        <v>1261</v>
      </c>
      <c r="I893" s="20" t="s">
        <v>1276</v>
      </c>
      <c r="J893" s="20">
        <v>5</v>
      </c>
      <c r="K893" s="20">
        <v>1800</v>
      </c>
      <c r="L893" s="20">
        <v>3656</v>
      </c>
      <c r="M893" s="20" t="s">
        <v>1294</v>
      </c>
      <c r="N893" s="20"/>
    </row>
    <row r="894" ht="25" customHeight="1" spans="1:14">
      <c r="A894" s="17"/>
      <c r="B894" s="17"/>
      <c r="C894" s="20"/>
      <c r="D894" s="20"/>
      <c r="E894" s="20"/>
      <c r="F894" s="20"/>
      <c r="G894" s="20"/>
      <c r="H894" s="20" t="s">
        <v>28</v>
      </c>
      <c r="I894" s="20"/>
      <c r="J894" s="20">
        <v>5.3</v>
      </c>
      <c r="K894" s="20">
        <v>2544</v>
      </c>
      <c r="L894" s="20"/>
      <c r="M894" s="20"/>
      <c r="N894" s="20"/>
    </row>
    <row r="895" ht="25" customHeight="1" spans="1:14">
      <c r="A895" s="17">
        <f>COUNTA($A$4:A894)</f>
        <v>544</v>
      </c>
      <c r="B895" s="17" t="s">
        <v>1198</v>
      </c>
      <c r="C895" s="20" t="s">
        <v>1256</v>
      </c>
      <c r="D895" s="20" t="s">
        <v>1259</v>
      </c>
      <c r="E895" s="20" t="s">
        <v>1295</v>
      </c>
      <c r="F895" s="20" t="s">
        <v>64</v>
      </c>
      <c r="G895" s="20">
        <v>2</v>
      </c>
      <c r="H895" s="20" t="s">
        <v>1287</v>
      </c>
      <c r="I895" s="20" t="s">
        <v>1259</v>
      </c>
      <c r="J895" s="20">
        <v>4</v>
      </c>
      <c r="K895" s="20">
        <v>1280</v>
      </c>
      <c r="L895" s="20">
        <v>3240</v>
      </c>
      <c r="M895" s="20" t="s">
        <v>1296</v>
      </c>
      <c r="N895" s="20"/>
    </row>
    <row r="896" ht="25" customHeight="1" spans="1:14">
      <c r="A896" s="17"/>
      <c r="B896" s="17"/>
      <c r="C896" s="20"/>
      <c r="D896" s="20"/>
      <c r="E896" s="20"/>
      <c r="F896" s="20"/>
      <c r="G896" s="20"/>
      <c r="H896" s="20" t="s">
        <v>1261</v>
      </c>
      <c r="I896" s="20"/>
      <c r="J896" s="20">
        <v>4.5</v>
      </c>
      <c r="K896" s="20">
        <v>2160</v>
      </c>
      <c r="L896" s="20"/>
      <c r="M896" s="20"/>
      <c r="N896" s="20"/>
    </row>
    <row r="897" ht="25" customHeight="1" spans="1:14">
      <c r="A897" s="17">
        <f>COUNTA($A$4:A896)</f>
        <v>545</v>
      </c>
      <c r="B897" s="17" t="s">
        <v>1198</v>
      </c>
      <c r="C897" s="20" t="s">
        <v>1256</v>
      </c>
      <c r="D897" s="20" t="s">
        <v>1297</v>
      </c>
      <c r="E897" s="20" t="s">
        <v>1298</v>
      </c>
      <c r="F897" s="20" t="s">
        <v>67</v>
      </c>
      <c r="G897" s="20">
        <v>4</v>
      </c>
      <c r="H897" s="20" t="s">
        <v>1261</v>
      </c>
      <c r="I897" s="20" t="s">
        <v>1297</v>
      </c>
      <c r="J897" s="20">
        <v>1</v>
      </c>
      <c r="K897" s="20">
        <v>480</v>
      </c>
      <c r="L897" s="20">
        <v>3040</v>
      </c>
      <c r="M897" s="20" t="s">
        <v>1299</v>
      </c>
      <c r="N897" s="20"/>
    </row>
    <row r="898" ht="25" customHeight="1" spans="1:14">
      <c r="A898" s="17"/>
      <c r="B898" s="17"/>
      <c r="C898" s="20"/>
      <c r="D898" s="20"/>
      <c r="E898" s="20"/>
      <c r="F898" s="20"/>
      <c r="G898" s="20"/>
      <c r="H898" s="20" t="s">
        <v>28</v>
      </c>
      <c r="I898" s="20"/>
      <c r="J898" s="20">
        <v>3</v>
      </c>
      <c r="K898" s="20">
        <v>1920</v>
      </c>
      <c r="L898" s="20"/>
      <c r="M898" s="20"/>
      <c r="N898" s="20"/>
    </row>
    <row r="899" ht="25" customHeight="1" spans="1:14">
      <c r="A899" s="17"/>
      <c r="B899" s="17"/>
      <c r="C899" s="20"/>
      <c r="D899" s="20"/>
      <c r="E899" s="20"/>
      <c r="F899" s="20"/>
      <c r="G899" s="20"/>
      <c r="H899" s="20" t="s">
        <v>1287</v>
      </c>
      <c r="I899" s="20"/>
      <c r="J899" s="20">
        <v>2</v>
      </c>
      <c r="K899" s="20">
        <v>640</v>
      </c>
      <c r="L899" s="20"/>
      <c r="M899" s="20"/>
      <c r="N899" s="20"/>
    </row>
    <row r="900" ht="25" customHeight="1" spans="1:14">
      <c r="A900" s="17">
        <f>COUNTA($A$4:A899)</f>
        <v>546</v>
      </c>
      <c r="B900" s="17" t="s">
        <v>1198</v>
      </c>
      <c r="C900" s="20" t="s">
        <v>1256</v>
      </c>
      <c r="D900" s="20" t="s">
        <v>1300</v>
      </c>
      <c r="E900" s="20" t="s">
        <v>1301</v>
      </c>
      <c r="F900" s="20" t="s">
        <v>64</v>
      </c>
      <c r="G900" s="20">
        <v>3</v>
      </c>
      <c r="H900" s="20" t="s">
        <v>1264</v>
      </c>
      <c r="I900" s="20" t="s">
        <v>1300</v>
      </c>
      <c r="J900" s="20">
        <v>35</v>
      </c>
      <c r="K900" s="20">
        <v>420</v>
      </c>
      <c r="L900" s="53">
        <v>1896</v>
      </c>
      <c r="M900" s="69" t="s">
        <v>1302</v>
      </c>
      <c r="N900" s="20"/>
    </row>
    <row r="901" ht="25" customHeight="1" spans="1:14">
      <c r="A901" s="17"/>
      <c r="B901" s="17"/>
      <c r="C901" s="20"/>
      <c r="D901" s="20"/>
      <c r="E901" s="20"/>
      <c r="F901" s="20"/>
      <c r="G901" s="20"/>
      <c r="H901" s="20" t="s">
        <v>1261</v>
      </c>
      <c r="I901" s="20"/>
      <c r="J901" s="20">
        <v>4</v>
      </c>
      <c r="K901" s="20">
        <v>1920</v>
      </c>
      <c r="L901" s="53"/>
      <c r="M901" s="69"/>
      <c r="N901" s="20"/>
    </row>
    <row r="902" ht="25" customHeight="1" spans="1:14">
      <c r="A902" s="17"/>
      <c r="B902" s="17"/>
      <c r="C902" s="20"/>
      <c r="D902" s="20"/>
      <c r="E902" s="20"/>
      <c r="F902" s="20"/>
      <c r="G902" s="20"/>
      <c r="H902" s="20" t="s">
        <v>28</v>
      </c>
      <c r="I902" s="20"/>
      <c r="J902" s="20">
        <v>2</v>
      </c>
      <c r="K902" s="20">
        <v>1280</v>
      </c>
      <c r="L902" s="53"/>
      <c r="M902" s="69"/>
      <c r="N902" s="20"/>
    </row>
    <row r="903" ht="25" customHeight="1" spans="1:14">
      <c r="A903" s="17">
        <f>COUNTA($A$4:A902)</f>
        <v>547</v>
      </c>
      <c r="B903" s="17" t="s">
        <v>1198</v>
      </c>
      <c r="C903" s="20" t="s">
        <v>1256</v>
      </c>
      <c r="D903" s="20" t="s">
        <v>1297</v>
      </c>
      <c r="E903" s="20" t="s">
        <v>1303</v>
      </c>
      <c r="F903" s="20" t="s">
        <v>67</v>
      </c>
      <c r="G903" s="20">
        <v>3</v>
      </c>
      <c r="H903" s="20" t="s">
        <v>28</v>
      </c>
      <c r="I903" s="20" t="s">
        <v>1297</v>
      </c>
      <c r="J903" s="20">
        <v>3</v>
      </c>
      <c r="K903" s="20">
        <v>1920</v>
      </c>
      <c r="L903" s="20">
        <v>1920</v>
      </c>
      <c r="M903" s="20" t="s">
        <v>1248</v>
      </c>
      <c r="N903" s="20"/>
    </row>
    <row r="904" ht="25" customHeight="1" spans="1:14">
      <c r="A904" s="17">
        <f>COUNTA($A$4:A903)</f>
        <v>548</v>
      </c>
      <c r="B904" s="17" t="s">
        <v>1198</v>
      </c>
      <c r="C904" s="63" t="s">
        <v>1304</v>
      </c>
      <c r="D904" s="17" t="s">
        <v>1305</v>
      </c>
      <c r="E904" s="17" t="s">
        <v>1306</v>
      </c>
      <c r="F904" s="17" t="s">
        <v>27</v>
      </c>
      <c r="G904" s="17">
        <v>3</v>
      </c>
      <c r="H904" s="63" t="s">
        <v>1235</v>
      </c>
      <c r="I904" s="17" t="s">
        <v>1305</v>
      </c>
      <c r="J904" s="63">
        <v>3</v>
      </c>
      <c r="K904" s="63">
        <v>960</v>
      </c>
      <c r="L904" s="17">
        <v>1072</v>
      </c>
      <c r="M904" s="17" t="s">
        <v>1307</v>
      </c>
      <c r="N904" s="17"/>
    </row>
    <row r="905" ht="25" customHeight="1" spans="1:14">
      <c r="A905" s="17"/>
      <c r="B905" s="17"/>
      <c r="C905" s="63"/>
      <c r="D905" s="17"/>
      <c r="E905" s="17"/>
      <c r="F905" s="17"/>
      <c r="G905" s="17"/>
      <c r="H905" s="63" t="s">
        <v>23</v>
      </c>
      <c r="I905" s="17" t="s">
        <v>1305</v>
      </c>
      <c r="J905" s="63">
        <v>3</v>
      </c>
      <c r="K905" s="63">
        <v>1440</v>
      </c>
      <c r="L905" s="17"/>
      <c r="M905" s="17"/>
      <c r="N905" s="17"/>
    </row>
    <row r="906" ht="25" customHeight="1" spans="1:14">
      <c r="A906" s="17">
        <f>COUNTA($A$4:A905)</f>
        <v>549</v>
      </c>
      <c r="B906" s="17" t="s">
        <v>1198</v>
      </c>
      <c r="C906" s="63" t="s">
        <v>1304</v>
      </c>
      <c r="D906" s="63" t="s">
        <v>1305</v>
      </c>
      <c r="E906" s="63" t="s">
        <v>1308</v>
      </c>
      <c r="F906" s="63" t="s">
        <v>173</v>
      </c>
      <c r="G906" s="63">
        <v>1</v>
      </c>
      <c r="H906" s="63" t="s">
        <v>28</v>
      </c>
      <c r="I906" s="63" t="s">
        <v>1305</v>
      </c>
      <c r="J906" s="63">
        <v>2</v>
      </c>
      <c r="K906" s="63">
        <v>960</v>
      </c>
      <c r="L906" s="63">
        <v>1500</v>
      </c>
      <c r="M906" s="63" t="s">
        <v>1309</v>
      </c>
      <c r="N906" s="63"/>
    </row>
    <row r="907" ht="25" customHeight="1" spans="1:14">
      <c r="A907" s="17"/>
      <c r="B907" s="17"/>
      <c r="C907" s="63"/>
      <c r="D907" s="63"/>
      <c r="E907" s="63"/>
      <c r="F907" s="63"/>
      <c r="G907" s="63"/>
      <c r="H907" s="63" t="s">
        <v>23</v>
      </c>
      <c r="I907" s="63" t="s">
        <v>1305</v>
      </c>
      <c r="J907" s="63">
        <v>1.5</v>
      </c>
      <c r="K907" s="63">
        <v>540</v>
      </c>
      <c r="L907" s="63"/>
      <c r="M907" s="63"/>
      <c r="N907" s="63"/>
    </row>
    <row r="908" ht="25" customHeight="1" spans="1:14">
      <c r="A908" s="17">
        <f>COUNTA($A$4:A907)</f>
        <v>550</v>
      </c>
      <c r="B908" s="17" t="s">
        <v>1198</v>
      </c>
      <c r="C908" s="63" t="s">
        <v>1304</v>
      </c>
      <c r="D908" s="63" t="s">
        <v>1305</v>
      </c>
      <c r="E908" s="63" t="s">
        <v>1310</v>
      </c>
      <c r="F908" s="63" t="s">
        <v>424</v>
      </c>
      <c r="G908" s="63">
        <v>5</v>
      </c>
      <c r="H908" s="63" t="s">
        <v>55</v>
      </c>
      <c r="I908" s="63" t="s">
        <v>1305</v>
      </c>
      <c r="J908" s="63">
        <v>2.5</v>
      </c>
      <c r="K908" s="63">
        <v>750</v>
      </c>
      <c r="L908" s="63">
        <v>3030</v>
      </c>
      <c r="M908" s="63" t="s">
        <v>1299</v>
      </c>
      <c r="N908" s="63"/>
    </row>
    <row r="909" ht="25" customHeight="1" spans="1:14">
      <c r="A909" s="17"/>
      <c r="B909" s="17"/>
      <c r="C909" s="63"/>
      <c r="D909" s="63"/>
      <c r="E909" s="63"/>
      <c r="F909" s="63"/>
      <c r="G909" s="63"/>
      <c r="H909" s="63" t="s">
        <v>28</v>
      </c>
      <c r="I909" s="63" t="s">
        <v>1305</v>
      </c>
      <c r="J909" s="63">
        <v>4</v>
      </c>
      <c r="K909" s="63">
        <v>1920</v>
      </c>
      <c r="L909" s="63"/>
      <c r="M909" s="63"/>
      <c r="N909" s="63"/>
    </row>
    <row r="910" ht="25" customHeight="1" spans="1:14">
      <c r="A910" s="17"/>
      <c r="B910" s="17"/>
      <c r="C910" s="63"/>
      <c r="D910" s="63"/>
      <c r="E910" s="63"/>
      <c r="F910" s="63"/>
      <c r="G910" s="63"/>
      <c r="H910" s="63" t="s">
        <v>56</v>
      </c>
      <c r="I910" s="63" t="s">
        <v>1305</v>
      </c>
      <c r="J910" s="63">
        <v>1.2</v>
      </c>
      <c r="K910" s="63">
        <v>360</v>
      </c>
      <c r="L910" s="63"/>
      <c r="M910" s="63"/>
      <c r="N910" s="63"/>
    </row>
    <row r="911" ht="25" customHeight="1" spans="1:14">
      <c r="A911" s="17">
        <f>COUNTA($A$4:A910)</f>
        <v>551</v>
      </c>
      <c r="B911" s="17" t="s">
        <v>1198</v>
      </c>
      <c r="C911" s="63" t="s">
        <v>1304</v>
      </c>
      <c r="D911" s="63" t="s">
        <v>1305</v>
      </c>
      <c r="E911" s="63" t="s">
        <v>1311</v>
      </c>
      <c r="F911" s="63" t="s">
        <v>67</v>
      </c>
      <c r="G911" s="63">
        <v>4</v>
      </c>
      <c r="H911" s="63" t="s">
        <v>23</v>
      </c>
      <c r="I911" s="63" t="s">
        <v>1305</v>
      </c>
      <c r="J911" s="63">
        <v>1</v>
      </c>
      <c r="K911" s="63">
        <v>480</v>
      </c>
      <c r="L911" s="63">
        <v>480</v>
      </c>
      <c r="M911" s="63"/>
      <c r="N911" s="63"/>
    </row>
    <row r="912" ht="25" customHeight="1" spans="1:14">
      <c r="A912" s="17">
        <f>COUNTA($A$4:A911)</f>
        <v>552</v>
      </c>
      <c r="B912" s="17" t="s">
        <v>1198</v>
      </c>
      <c r="C912" s="63" t="s">
        <v>1304</v>
      </c>
      <c r="D912" s="63" t="s">
        <v>1305</v>
      </c>
      <c r="E912" s="63" t="s">
        <v>1312</v>
      </c>
      <c r="F912" s="63" t="s">
        <v>64</v>
      </c>
      <c r="G912" s="63">
        <v>4</v>
      </c>
      <c r="H912" s="63" t="s">
        <v>23</v>
      </c>
      <c r="I912" s="63" t="s">
        <v>1305</v>
      </c>
      <c r="J912" s="63">
        <v>2.8</v>
      </c>
      <c r="K912" s="63">
        <v>1344</v>
      </c>
      <c r="L912" s="63">
        <v>1344</v>
      </c>
      <c r="M912" s="63"/>
      <c r="N912" s="63"/>
    </row>
    <row r="913" ht="25" customHeight="1" spans="1:14">
      <c r="A913" s="17">
        <f>COUNTA($A$4:A912)</f>
        <v>553</v>
      </c>
      <c r="B913" s="17" t="s">
        <v>1198</v>
      </c>
      <c r="C913" s="63" t="s">
        <v>1304</v>
      </c>
      <c r="D913" s="63" t="s">
        <v>1313</v>
      </c>
      <c r="E913" s="63" t="s">
        <v>1314</v>
      </c>
      <c r="F913" s="63" t="s">
        <v>173</v>
      </c>
      <c r="G913" s="63">
        <v>2</v>
      </c>
      <c r="H913" s="63" t="s">
        <v>1232</v>
      </c>
      <c r="I913" s="63" t="s">
        <v>1313</v>
      </c>
      <c r="J913" s="63">
        <v>58</v>
      </c>
      <c r="K913" s="63">
        <v>522</v>
      </c>
      <c r="L913" s="63">
        <v>522</v>
      </c>
      <c r="M913" s="63"/>
      <c r="N913" s="63"/>
    </row>
    <row r="914" ht="25" customHeight="1" spans="1:14">
      <c r="A914" s="17">
        <f>COUNTA($A$4:A913)</f>
        <v>554</v>
      </c>
      <c r="B914" s="17" t="s">
        <v>1198</v>
      </c>
      <c r="C914" s="63" t="s">
        <v>1304</v>
      </c>
      <c r="D914" s="63" t="s">
        <v>1313</v>
      </c>
      <c r="E914" s="63" t="s">
        <v>1315</v>
      </c>
      <c r="F914" s="63" t="s">
        <v>34</v>
      </c>
      <c r="G914" s="63">
        <v>3</v>
      </c>
      <c r="H914" s="63" t="s">
        <v>23</v>
      </c>
      <c r="I914" s="63" t="s">
        <v>1313</v>
      </c>
      <c r="J914" s="63">
        <v>1</v>
      </c>
      <c r="K914" s="63">
        <v>480</v>
      </c>
      <c r="L914" s="63">
        <v>480</v>
      </c>
      <c r="M914" s="63"/>
      <c r="N914" s="63"/>
    </row>
    <row r="915" ht="25" customHeight="1" spans="1:14">
      <c r="A915" s="17">
        <f>COUNTA($A$4:A914)</f>
        <v>555</v>
      </c>
      <c r="B915" s="17" t="s">
        <v>1198</v>
      </c>
      <c r="C915" s="63" t="s">
        <v>1304</v>
      </c>
      <c r="D915" s="63" t="s">
        <v>1313</v>
      </c>
      <c r="E915" s="63" t="s">
        <v>1316</v>
      </c>
      <c r="F915" s="63" t="s">
        <v>67</v>
      </c>
      <c r="G915" s="63">
        <v>3</v>
      </c>
      <c r="H915" s="63" t="s">
        <v>23</v>
      </c>
      <c r="I915" s="63" t="s">
        <v>1313</v>
      </c>
      <c r="J915" s="63">
        <v>2</v>
      </c>
      <c r="K915" s="63">
        <v>960</v>
      </c>
      <c r="L915" s="63">
        <v>960</v>
      </c>
      <c r="M915" s="63" t="s">
        <v>1286</v>
      </c>
      <c r="N915" s="63"/>
    </row>
    <row r="916" ht="25" customHeight="1" spans="1:14">
      <c r="A916" s="17">
        <f>COUNTA($A$4:A915)</f>
        <v>556</v>
      </c>
      <c r="B916" s="17" t="s">
        <v>1198</v>
      </c>
      <c r="C916" s="63" t="s">
        <v>1304</v>
      </c>
      <c r="D916" s="63" t="s">
        <v>1313</v>
      </c>
      <c r="E916" s="63" t="s">
        <v>1317</v>
      </c>
      <c r="F916" s="63" t="s">
        <v>64</v>
      </c>
      <c r="G916" s="63">
        <v>4</v>
      </c>
      <c r="H916" s="63" t="s">
        <v>23</v>
      </c>
      <c r="I916" s="63" t="s">
        <v>1313</v>
      </c>
      <c r="J916" s="63">
        <v>3</v>
      </c>
      <c r="K916" s="63">
        <v>1440</v>
      </c>
      <c r="L916" s="63">
        <v>1992</v>
      </c>
      <c r="M916" s="53" t="s">
        <v>1286</v>
      </c>
      <c r="N916" s="63"/>
    </row>
    <row r="917" ht="25" customHeight="1" spans="1:14">
      <c r="A917" s="17"/>
      <c r="B917" s="17"/>
      <c r="C917" s="63"/>
      <c r="D917" s="63"/>
      <c r="E917" s="63"/>
      <c r="F917" s="63"/>
      <c r="G917" s="63"/>
      <c r="H917" s="63" t="s">
        <v>1232</v>
      </c>
      <c r="I917" s="63" t="s">
        <v>1313</v>
      </c>
      <c r="J917" s="63">
        <v>46</v>
      </c>
      <c r="K917" s="63">
        <v>552</v>
      </c>
      <c r="L917" s="63"/>
      <c r="M917" s="53"/>
      <c r="N917" s="63"/>
    </row>
    <row r="918" ht="25" customHeight="1" spans="1:14">
      <c r="A918" s="17">
        <f>COUNTA($A$4:A917)</f>
        <v>557</v>
      </c>
      <c r="B918" s="17" t="s">
        <v>1198</v>
      </c>
      <c r="C918" s="63" t="s">
        <v>1304</v>
      </c>
      <c r="D918" s="63" t="s">
        <v>1313</v>
      </c>
      <c r="E918" s="63" t="s">
        <v>1318</v>
      </c>
      <c r="F918" s="63" t="s">
        <v>64</v>
      </c>
      <c r="G918" s="63">
        <v>3</v>
      </c>
      <c r="H918" s="63" t="s">
        <v>23</v>
      </c>
      <c r="I918" s="63" t="s">
        <v>1313</v>
      </c>
      <c r="J918" s="63">
        <v>2</v>
      </c>
      <c r="K918" s="63">
        <v>960</v>
      </c>
      <c r="L918" s="63">
        <v>2256</v>
      </c>
      <c r="M918" s="63" t="s">
        <v>1319</v>
      </c>
      <c r="N918" s="63"/>
    </row>
    <row r="919" ht="25" customHeight="1" spans="1:14">
      <c r="A919" s="17"/>
      <c r="B919" s="17"/>
      <c r="C919" s="63"/>
      <c r="D919" s="63"/>
      <c r="E919" s="63"/>
      <c r="F919" s="63"/>
      <c r="G919" s="63"/>
      <c r="H919" s="63" t="s">
        <v>28</v>
      </c>
      <c r="I919" s="63" t="s">
        <v>1313</v>
      </c>
      <c r="J919" s="63">
        <v>1.5</v>
      </c>
      <c r="K919" s="63">
        <v>960</v>
      </c>
      <c r="L919" s="63"/>
      <c r="M919" s="63"/>
      <c r="N919" s="63"/>
    </row>
    <row r="920" ht="25" customHeight="1" spans="1:14">
      <c r="A920" s="17"/>
      <c r="B920" s="17"/>
      <c r="C920" s="63"/>
      <c r="D920" s="63"/>
      <c r="E920" s="63"/>
      <c r="F920" s="63"/>
      <c r="G920" s="63"/>
      <c r="H920" s="63" t="s">
        <v>1232</v>
      </c>
      <c r="I920" s="63" t="s">
        <v>1313</v>
      </c>
      <c r="J920" s="63">
        <v>28</v>
      </c>
      <c r="K920" s="63">
        <v>336</v>
      </c>
      <c r="L920" s="63"/>
      <c r="M920" s="63"/>
      <c r="N920" s="63"/>
    </row>
    <row r="921" ht="25" customHeight="1" spans="1:14">
      <c r="A921" s="17">
        <f>COUNTA($A$4:A920)</f>
        <v>558</v>
      </c>
      <c r="B921" s="17" t="s">
        <v>1198</v>
      </c>
      <c r="C921" s="63" t="s">
        <v>1304</v>
      </c>
      <c r="D921" s="63" t="s">
        <v>1320</v>
      </c>
      <c r="E921" s="63" t="s">
        <v>1321</v>
      </c>
      <c r="F921" s="63" t="s">
        <v>34</v>
      </c>
      <c r="G921" s="63">
        <v>1</v>
      </c>
      <c r="H921" s="63" t="s">
        <v>28</v>
      </c>
      <c r="I921" s="63" t="s">
        <v>1320</v>
      </c>
      <c r="J921" s="63">
        <v>2.2</v>
      </c>
      <c r="K921" s="63">
        <v>1408</v>
      </c>
      <c r="L921" s="63">
        <v>4408</v>
      </c>
      <c r="M921" s="63"/>
      <c r="N921" s="63"/>
    </row>
    <row r="922" ht="25" customHeight="1" spans="1:14">
      <c r="A922" s="17"/>
      <c r="B922" s="17"/>
      <c r="C922" s="63"/>
      <c r="D922" s="63"/>
      <c r="E922" s="63"/>
      <c r="F922" s="63"/>
      <c r="G922" s="63"/>
      <c r="H922" s="63" t="s">
        <v>426</v>
      </c>
      <c r="I922" s="63" t="s">
        <v>1320</v>
      </c>
      <c r="J922" s="63">
        <v>15</v>
      </c>
      <c r="K922" s="63">
        <v>3000</v>
      </c>
      <c r="L922" s="63"/>
      <c r="M922" s="63"/>
      <c r="N922" s="63"/>
    </row>
    <row r="923" ht="25" customHeight="1" spans="1:14">
      <c r="A923" s="17">
        <f>COUNTA($A$4:A922)</f>
        <v>559</v>
      </c>
      <c r="B923" s="17" t="s">
        <v>1198</v>
      </c>
      <c r="C923" s="63" t="s">
        <v>1304</v>
      </c>
      <c r="D923" s="63" t="s">
        <v>1320</v>
      </c>
      <c r="E923" s="63" t="s">
        <v>1322</v>
      </c>
      <c r="F923" s="63" t="s">
        <v>27</v>
      </c>
      <c r="G923" s="63">
        <v>1</v>
      </c>
      <c r="H923" s="63" t="s">
        <v>426</v>
      </c>
      <c r="I923" s="63" t="s">
        <v>1320</v>
      </c>
      <c r="J923" s="63">
        <v>21</v>
      </c>
      <c r="K923" s="63">
        <v>4200</v>
      </c>
      <c r="L923" s="63">
        <v>4200</v>
      </c>
      <c r="M923" s="63"/>
      <c r="N923" s="63"/>
    </row>
    <row r="924" ht="25" customHeight="1" spans="1:14">
      <c r="A924" s="17">
        <f>COUNTA($A$4:A923)</f>
        <v>560</v>
      </c>
      <c r="B924" s="17" t="s">
        <v>1198</v>
      </c>
      <c r="C924" s="63" t="s">
        <v>1304</v>
      </c>
      <c r="D924" s="63" t="s">
        <v>1323</v>
      </c>
      <c r="E924" s="63" t="s">
        <v>1324</v>
      </c>
      <c r="F924" s="63" t="s">
        <v>27</v>
      </c>
      <c r="G924" s="63">
        <v>3</v>
      </c>
      <c r="H924" s="63" t="s">
        <v>56</v>
      </c>
      <c r="I924" s="63" t="s">
        <v>1323</v>
      </c>
      <c r="J924" s="63">
        <v>1.5</v>
      </c>
      <c r="K924" s="63">
        <v>600</v>
      </c>
      <c r="L924" s="63">
        <v>600</v>
      </c>
      <c r="M924" s="63"/>
      <c r="N924" s="63"/>
    </row>
    <row r="925" ht="25" customHeight="1" spans="1:14">
      <c r="A925" s="17">
        <f>COUNTA($A$4:A924)</f>
        <v>561</v>
      </c>
      <c r="B925" s="17" t="s">
        <v>1198</v>
      </c>
      <c r="C925" s="63" t="s">
        <v>1304</v>
      </c>
      <c r="D925" s="63" t="s">
        <v>1323</v>
      </c>
      <c r="E925" s="63" t="s">
        <v>1325</v>
      </c>
      <c r="F925" s="63" t="s">
        <v>67</v>
      </c>
      <c r="G925" s="63">
        <v>3</v>
      </c>
      <c r="H925" s="63" t="s">
        <v>1232</v>
      </c>
      <c r="I925" s="63" t="s">
        <v>1323</v>
      </c>
      <c r="J925" s="63">
        <v>43</v>
      </c>
      <c r="K925" s="63">
        <v>516</v>
      </c>
      <c r="L925" s="63">
        <v>516</v>
      </c>
      <c r="M925" s="63"/>
      <c r="N925" s="63"/>
    </row>
    <row r="926" ht="25" customHeight="1" spans="1:14">
      <c r="A926" s="17">
        <f>COUNTA($A$4:A925)</f>
        <v>562</v>
      </c>
      <c r="B926" s="17" t="s">
        <v>1198</v>
      </c>
      <c r="C926" s="63" t="s">
        <v>1304</v>
      </c>
      <c r="D926" s="63" t="s">
        <v>1326</v>
      </c>
      <c r="E926" s="63" t="s">
        <v>1327</v>
      </c>
      <c r="F926" s="63" t="s">
        <v>34</v>
      </c>
      <c r="G926" s="63">
        <v>3</v>
      </c>
      <c r="H926" s="63" t="s">
        <v>1232</v>
      </c>
      <c r="I926" s="63" t="s">
        <v>1326</v>
      </c>
      <c r="J926" s="63">
        <v>24</v>
      </c>
      <c r="K926" s="63">
        <v>288</v>
      </c>
      <c r="L926" s="63">
        <v>288</v>
      </c>
      <c r="M926" s="63"/>
      <c r="N926" s="63"/>
    </row>
    <row r="927" ht="25" customHeight="1" spans="1:14">
      <c r="A927" s="17">
        <f>COUNTA($A$4:A926)</f>
        <v>563</v>
      </c>
      <c r="B927" s="17" t="s">
        <v>1198</v>
      </c>
      <c r="C927" s="63" t="s">
        <v>1304</v>
      </c>
      <c r="D927" s="63" t="s">
        <v>1328</v>
      </c>
      <c r="E927" s="63" t="s">
        <v>1329</v>
      </c>
      <c r="F927" s="63" t="s">
        <v>173</v>
      </c>
      <c r="G927" s="63">
        <v>3</v>
      </c>
      <c r="H927" s="63" t="s">
        <v>28</v>
      </c>
      <c r="I927" s="63" t="s">
        <v>1330</v>
      </c>
      <c r="J927" s="63">
        <v>1</v>
      </c>
      <c r="K927" s="63">
        <v>480</v>
      </c>
      <c r="L927" s="63">
        <v>480</v>
      </c>
      <c r="M927" s="63"/>
      <c r="N927" s="63"/>
    </row>
    <row r="928" ht="25" customHeight="1" spans="1:14">
      <c r="A928" s="17">
        <f>COUNTA($A$4:A927)</f>
        <v>564</v>
      </c>
      <c r="B928" s="17" t="s">
        <v>1198</v>
      </c>
      <c r="C928" s="63" t="s">
        <v>1304</v>
      </c>
      <c r="D928" s="63" t="s">
        <v>1331</v>
      </c>
      <c r="E928" s="63" t="s">
        <v>1332</v>
      </c>
      <c r="F928" s="63" t="s">
        <v>173</v>
      </c>
      <c r="G928" s="63">
        <v>3</v>
      </c>
      <c r="H928" s="63" t="s">
        <v>28</v>
      </c>
      <c r="I928" s="63" t="s">
        <v>1331</v>
      </c>
      <c r="J928" s="63">
        <v>2</v>
      </c>
      <c r="K928" s="63">
        <v>960</v>
      </c>
      <c r="L928" s="63">
        <v>1284</v>
      </c>
      <c r="M928" s="63"/>
      <c r="N928" s="63"/>
    </row>
    <row r="929" ht="25" customHeight="1" spans="1:14">
      <c r="A929" s="17"/>
      <c r="B929" s="17"/>
      <c r="C929" s="63"/>
      <c r="D929" s="63"/>
      <c r="E929" s="63"/>
      <c r="F929" s="63"/>
      <c r="G929" s="63"/>
      <c r="H929" s="63" t="s">
        <v>1235</v>
      </c>
      <c r="I929" s="63" t="s">
        <v>1331</v>
      </c>
      <c r="J929" s="63">
        <v>0.6</v>
      </c>
      <c r="K929" s="63">
        <v>144</v>
      </c>
      <c r="L929" s="63"/>
      <c r="M929" s="63"/>
      <c r="N929" s="63"/>
    </row>
    <row r="930" ht="25" customHeight="1" spans="1:14">
      <c r="A930" s="17"/>
      <c r="B930" s="17"/>
      <c r="C930" s="63"/>
      <c r="D930" s="63"/>
      <c r="E930" s="63"/>
      <c r="F930" s="63"/>
      <c r="G930" s="63"/>
      <c r="H930" s="63" t="s">
        <v>23</v>
      </c>
      <c r="I930" s="63" t="s">
        <v>1331</v>
      </c>
      <c r="J930" s="63">
        <v>0.5</v>
      </c>
      <c r="K930" s="63">
        <v>180</v>
      </c>
      <c r="L930" s="63"/>
      <c r="M930" s="63"/>
      <c r="N930" s="63"/>
    </row>
    <row r="931" ht="25" customHeight="1" spans="1:14">
      <c r="A931" s="17">
        <f>COUNTA($A$4:A930)</f>
        <v>565</v>
      </c>
      <c r="B931" s="17" t="s">
        <v>1198</v>
      </c>
      <c r="C931" s="17" t="s">
        <v>1333</v>
      </c>
      <c r="D931" s="17" t="s">
        <v>1334</v>
      </c>
      <c r="E931" s="17" t="s">
        <v>1335</v>
      </c>
      <c r="F931" s="17" t="s">
        <v>67</v>
      </c>
      <c r="G931" s="17">
        <v>4</v>
      </c>
      <c r="H931" s="17" t="s">
        <v>1232</v>
      </c>
      <c r="I931" s="17" t="s">
        <v>1336</v>
      </c>
      <c r="J931" s="17">
        <v>23</v>
      </c>
      <c r="K931" s="17">
        <v>276</v>
      </c>
      <c r="L931" s="17">
        <v>276</v>
      </c>
      <c r="M931" s="17"/>
      <c r="N931" s="20"/>
    </row>
    <row r="932" ht="25" customHeight="1" spans="1:14">
      <c r="A932" s="17">
        <f>COUNTA($A$4:A931)</f>
        <v>566</v>
      </c>
      <c r="B932" s="17" t="s">
        <v>1198</v>
      </c>
      <c r="C932" s="17" t="s">
        <v>1333</v>
      </c>
      <c r="D932" s="17" t="s">
        <v>1337</v>
      </c>
      <c r="E932" s="17" t="s">
        <v>1338</v>
      </c>
      <c r="F932" s="64" t="s">
        <v>131</v>
      </c>
      <c r="G932" s="17">
        <v>3</v>
      </c>
      <c r="H932" s="17" t="s">
        <v>28</v>
      </c>
      <c r="I932" s="17" t="s">
        <v>1339</v>
      </c>
      <c r="J932" s="17">
        <v>3.5</v>
      </c>
      <c r="K932" s="17">
        <v>2800</v>
      </c>
      <c r="L932" s="17">
        <v>3100</v>
      </c>
      <c r="M932" s="17"/>
      <c r="N932" s="17"/>
    </row>
    <row r="933" ht="25" customHeight="1" spans="1:14">
      <c r="A933" s="17"/>
      <c r="B933" s="17"/>
      <c r="C933" s="17"/>
      <c r="D933" s="17"/>
      <c r="E933" s="17"/>
      <c r="F933" s="64"/>
      <c r="G933" s="17"/>
      <c r="H933" s="17" t="s">
        <v>1232</v>
      </c>
      <c r="I933" s="17"/>
      <c r="J933" s="17">
        <v>20</v>
      </c>
      <c r="K933" s="17">
        <v>300</v>
      </c>
      <c r="L933" s="17"/>
      <c r="M933" s="17"/>
      <c r="N933" s="17"/>
    </row>
    <row r="934" ht="30" customHeight="1" spans="1:14">
      <c r="A934" s="17">
        <f>COUNTA($A$4:A933)</f>
        <v>567</v>
      </c>
      <c r="B934" s="17" t="s">
        <v>1198</v>
      </c>
      <c r="C934" s="17" t="s">
        <v>1333</v>
      </c>
      <c r="D934" s="17" t="s">
        <v>1337</v>
      </c>
      <c r="E934" s="17" t="s">
        <v>1340</v>
      </c>
      <c r="F934" s="17" t="s">
        <v>95</v>
      </c>
      <c r="G934" s="17">
        <v>2</v>
      </c>
      <c r="H934" s="17" t="s">
        <v>1341</v>
      </c>
      <c r="I934" s="17" t="s">
        <v>1339</v>
      </c>
      <c r="J934" s="17">
        <v>1</v>
      </c>
      <c r="K934" s="17">
        <v>400</v>
      </c>
      <c r="L934" s="17">
        <v>400</v>
      </c>
      <c r="M934" s="30" t="s">
        <v>1342</v>
      </c>
      <c r="N934" s="20"/>
    </row>
    <row r="935" ht="25" customHeight="1" spans="1:14">
      <c r="A935" s="17">
        <f>COUNTA($A$4:A934)</f>
        <v>568</v>
      </c>
      <c r="B935" s="17" t="s">
        <v>1198</v>
      </c>
      <c r="C935" s="17" t="s">
        <v>1333</v>
      </c>
      <c r="D935" s="17" t="s">
        <v>1343</v>
      </c>
      <c r="E935" s="17" t="s">
        <v>1344</v>
      </c>
      <c r="F935" s="17" t="s">
        <v>424</v>
      </c>
      <c r="G935" s="17">
        <v>4</v>
      </c>
      <c r="H935" s="17" t="s">
        <v>1235</v>
      </c>
      <c r="I935" s="17" t="s">
        <v>1345</v>
      </c>
      <c r="J935" s="17">
        <v>1.3</v>
      </c>
      <c r="K935" s="17">
        <v>312</v>
      </c>
      <c r="L935" s="17">
        <v>312</v>
      </c>
      <c r="M935" s="30"/>
      <c r="N935" s="20"/>
    </row>
    <row r="936" ht="30" customHeight="1" spans="1:14">
      <c r="A936" s="17">
        <f>COUNTA($A$4:A935)</f>
        <v>569</v>
      </c>
      <c r="B936" s="17" t="s">
        <v>1198</v>
      </c>
      <c r="C936" s="17" t="s">
        <v>1333</v>
      </c>
      <c r="D936" s="17" t="s">
        <v>1343</v>
      </c>
      <c r="E936" s="17" t="s">
        <v>1346</v>
      </c>
      <c r="F936" s="17" t="s">
        <v>173</v>
      </c>
      <c r="G936" s="17">
        <v>3</v>
      </c>
      <c r="H936" s="17" t="s">
        <v>1347</v>
      </c>
      <c r="I936" s="17" t="s">
        <v>1345</v>
      </c>
      <c r="J936" s="17">
        <v>2.7</v>
      </c>
      <c r="K936" s="17">
        <v>972</v>
      </c>
      <c r="L936" s="17">
        <v>972</v>
      </c>
      <c r="M936" s="30" t="s">
        <v>1348</v>
      </c>
      <c r="N936" s="20"/>
    </row>
    <row r="937" ht="25" customHeight="1" spans="1:14">
      <c r="A937" s="17">
        <f>COUNTA($A$4:A936)</f>
        <v>570</v>
      </c>
      <c r="B937" s="17" t="s">
        <v>1198</v>
      </c>
      <c r="C937" s="17" t="s">
        <v>1333</v>
      </c>
      <c r="D937" s="17" t="s">
        <v>1349</v>
      </c>
      <c r="E937" s="17" t="s">
        <v>1350</v>
      </c>
      <c r="F937" s="17" t="s">
        <v>34</v>
      </c>
      <c r="G937" s="17">
        <v>5</v>
      </c>
      <c r="H937" s="17" t="s">
        <v>28</v>
      </c>
      <c r="I937" s="17" t="s">
        <v>1351</v>
      </c>
      <c r="J937" s="17">
        <v>4</v>
      </c>
      <c r="K937" s="17">
        <v>2560</v>
      </c>
      <c r="L937" s="17">
        <v>2560</v>
      </c>
      <c r="M937" s="17"/>
      <c r="N937" s="20"/>
    </row>
    <row r="938" ht="25" customHeight="1" spans="1:14">
      <c r="A938" s="17">
        <f>COUNTA($A$4:A937)</f>
        <v>571</v>
      </c>
      <c r="B938" s="17" t="s">
        <v>1198</v>
      </c>
      <c r="C938" s="17" t="s">
        <v>1333</v>
      </c>
      <c r="D938" s="17" t="s">
        <v>1352</v>
      </c>
      <c r="E938" s="17" t="s">
        <v>1353</v>
      </c>
      <c r="F938" s="17" t="s">
        <v>27</v>
      </c>
      <c r="G938" s="17">
        <v>2</v>
      </c>
      <c r="H938" s="17" t="s">
        <v>28</v>
      </c>
      <c r="I938" s="17" t="s">
        <v>1354</v>
      </c>
      <c r="J938" s="17">
        <v>5</v>
      </c>
      <c r="K938" s="17">
        <v>3200</v>
      </c>
      <c r="L938" s="17">
        <v>3200</v>
      </c>
      <c r="M938" s="17"/>
      <c r="N938" s="20"/>
    </row>
    <row r="939" ht="25" customHeight="1" spans="1:14">
      <c r="A939" s="17">
        <f>COUNTA($A$4:A938)</f>
        <v>572</v>
      </c>
      <c r="B939" s="17" t="s">
        <v>1198</v>
      </c>
      <c r="C939" s="65" t="s">
        <v>1355</v>
      </c>
      <c r="D939" s="65" t="s">
        <v>1356</v>
      </c>
      <c r="E939" s="66" t="s">
        <v>1357</v>
      </c>
      <c r="F939" s="67" t="s">
        <v>38</v>
      </c>
      <c r="G939" s="65">
        <v>2</v>
      </c>
      <c r="H939" s="17" t="s">
        <v>1235</v>
      </c>
      <c r="I939" s="17" t="s">
        <v>1358</v>
      </c>
      <c r="J939" s="17">
        <v>5</v>
      </c>
      <c r="K939" s="17">
        <v>1200</v>
      </c>
      <c r="L939" s="17">
        <v>1200</v>
      </c>
      <c r="M939" s="17"/>
      <c r="N939" s="17"/>
    </row>
    <row r="940" ht="25" customHeight="1" spans="1:14">
      <c r="A940" s="17">
        <f>COUNTA($A$4:A939)</f>
        <v>573</v>
      </c>
      <c r="B940" s="17" t="s">
        <v>1198</v>
      </c>
      <c r="C940" s="17" t="s">
        <v>1355</v>
      </c>
      <c r="D940" s="17" t="s">
        <v>283</v>
      </c>
      <c r="E940" s="17" t="s">
        <v>1359</v>
      </c>
      <c r="F940" s="68" t="s">
        <v>221</v>
      </c>
      <c r="G940" s="17">
        <v>6</v>
      </c>
      <c r="H940" s="67" t="s">
        <v>28</v>
      </c>
      <c r="I940" s="17" t="s">
        <v>283</v>
      </c>
      <c r="J940" s="17">
        <v>2</v>
      </c>
      <c r="K940" s="17">
        <v>1600</v>
      </c>
      <c r="L940" s="17">
        <v>4560</v>
      </c>
      <c r="M940" s="67"/>
      <c r="N940" s="67"/>
    </row>
    <row r="941" ht="25" customHeight="1" spans="1:14">
      <c r="A941" s="17"/>
      <c r="B941" s="17"/>
      <c r="C941" s="17"/>
      <c r="D941" s="17"/>
      <c r="E941" s="17"/>
      <c r="F941" s="68"/>
      <c r="G941" s="17"/>
      <c r="H941" s="67" t="s">
        <v>1213</v>
      </c>
      <c r="I941" s="17"/>
      <c r="J941" s="17">
        <v>3.7</v>
      </c>
      <c r="K941" s="17">
        <v>2960</v>
      </c>
      <c r="L941" s="17"/>
      <c r="M941" s="67"/>
      <c r="N941" s="67"/>
    </row>
    <row r="942" ht="25" customHeight="1" spans="1:14">
      <c r="A942" s="17">
        <f>COUNTA($A$4:A941)</f>
        <v>574</v>
      </c>
      <c r="B942" s="17" t="s">
        <v>1198</v>
      </c>
      <c r="C942" s="17" t="s">
        <v>1355</v>
      </c>
      <c r="D942" s="17" t="s">
        <v>1360</v>
      </c>
      <c r="E942" s="17" t="s">
        <v>1361</v>
      </c>
      <c r="F942" s="67" t="s">
        <v>38</v>
      </c>
      <c r="G942" s="17">
        <v>5</v>
      </c>
      <c r="H942" s="67" t="s">
        <v>28</v>
      </c>
      <c r="I942" s="17" t="s">
        <v>1362</v>
      </c>
      <c r="J942" s="17">
        <v>4.3</v>
      </c>
      <c r="K942" s="17">
        <v>2064</v>
      </c>
      <c r="L942" s="17">
        <v>3024</v>
      </c>
      <c r="M942" s="67" t="s">
        <v>1363</v>
      </c>
      <c r="N942" s="67"/>
    </row>
    <row r="943" ht="25" customHeight="1" spans="1:14">
      <c r="A943" s="17"/>
      <c r="B943" s="17"/>
      <c r="C943" s="17"/>
      <c r="D943" s="17"/>
      <c r="E943" s="17"/>
      <c r="F943" s="67"/>
      <c r="G943" s="17"/>
      <c r="H943" s="17" t="s">
        <v>1235</v>
      </c>
      <c r="I943" s="17"/>
      <c r="J943" s="17">
        <v>1.3</v>
      </c>
      <c r="K943" s="17">
        <v>312</v>
      </c>
      <c r="L943" s="17"/>
      <c r="M943" s="67"/>
      <c r="N943" s="67"/>
    </row>
    <row r="944" ht="25" customHeight="1" spans="1:14">
      <c r="A944" s="17"/>
      <c r="B944" s="17"/>
      <c r="C944" s="17"/>
      <c r="D944" s="17"/>
      <c r="E944" s="17"/>
      <c r="F944" s="67"/>
      <c r="G944" s="17"/>
      <c r="H944" s="67" t="s">
        <v>23</v>
      </c>
      <c r="I944" s="17"/>
      <c r="J944" s="17">
        <v>1</v>
      </c>
      <c r="K944" s="17">
        <v>360</v>
      </c>
      <c r="L944" s="17"/>
      <c r="M944" s="67"/>
      <c r="N944" s="67"/>
    </row>
    <row r="945" ht="25" customHeight="1" spans="1:14">
      <c r="A945" s="17"/>
      <c r="B945" s="17"/>
      <c r="C945" s="17"/>
      <c r="D945" s="17"/>
      <c r="E945" s="17"/>
      <c r="F945" s="67"/>
      <c r="G945" s="17"/>
      <c r="H945" s="67" t="s">
        <v>1232</v>
      </c>
      <c r="I945" s="17" t="s">
        <v>1364</v>
      </c>
      <c r="J945" s="17">
        <v>32</v>
      </c>
      <c r="K945" s="17">
        <v>288</v>
      </c>
      <c r="L945" s="17"/>
      <c r="M945" s="67"/>
      <c r="N945" s="67"/>
    </row>
    <row r="946" ht="25" customHeight="1" spans="1:14">
      <c r="A946" s="17">
        <f>COUNTA($A$4:A945)</f>
        <v>575</v>
      </c>
      <c r="B946" s="17" t="s">
        <v>1198</v>
      </c>
      <c r="C946" s="55" t="s">
        <v>1365</v>
      </c>
      <c r="D946" s="55" t="s">
        <v>1366</v>
      </c>
      <c r="E946" s="55" t="s">
        <v>1367</v>
      </c>
      <c r="F946" s="55" t="s">
        <v>34</v>
      </c>
      <c r="G946" s="55">
        <v>2</v>
      </c>
      <c r="H946" s="55" t="s">
        <v>28</v>
      </c>
      <c r="I946" s="55" t="s">
        <v>1368</v>
      </c>
      <c r="J946" s="55">
        <v>1.5</v>
      </c>
      <c r="K946" s="55">
        <v>960</v>
      </c>
      <c r="L946" s="55">
        <v>872</v>
      </c>
      <c r="M946" s="55" t="s">
        <v>1369</v>
      </c>
      <c r="N946" s="55"/>
    </row>
    <row r="947" ht="25" customHeight="1" spans="1:14">
      <c r="A947" s="17"/>
      <c r="B947" s="17"/>
      <c r="C947" s="55"/>
      <c r="D947" s="55"/>
      <c r="E947" s="55"/>
      <c r="F947" s="55"/>
      <c r="G947" s="55"/>
      <c r="H947" s="55" t="s">
        <v>201</v>
      </c>
      <c r="I947" s="55" t="s">
        <v>1368</v>
      </c>
      <c r="J947" s="55">
        <v>4</v>
      </c>
      <c r="K947" s="55">
        <v>1920</v>
      </c>
      <c r="L947" s="55"/>
      <c r="M947" s="55"/>
      <c r="N947" s="55"/>
    </row>
    <row r="948" ht="25" customHeight="1" spans="1:14">
      <c r="A948" s="17">
        <f>COUNTA($A$4:A947)</f>
        <v>576</v>
      </c>
      <c r="B948" s="17" t="s">
        <v>1198</v>
      </c>
      <c r="C948" s="55" t="s">
        <v>1365</v>
      </c>
      <c r="D948" s="55" t="s">
        <v>1366</v>
      </c>
      <c r="E948" s="55" t="s">
        <v>1370</v>
      </c>
      <c r="F948" s="55" t="s">
        <v>95</v>
      </c>
      <c r="G948" s="55">
        <v>4</v>
      </c>
      <c r="H948" s="55" t="s">
        <v>28</v>
      </c>
      <c r="I948" s="55" t="s">
        <v>1366</v>
      </c>
      <c r="J948" s="55">
        <v>3.6</v>
      </c>
      <c r="K948" s="55">
        <v>2304</v>
      </c>
      <c r="L948" s="55">
        <v>2304</v>
      </c>
      <c r="M948" s="55"/>
      <c r="N948" s="55"/>
    </row>
    <row r="949" ht="25" customHeight="1" spans="1:14">
      <c r="A949" s="17">
        <f>COUNTA($A$4:A948)</f>
        <v>577</v>
      </c>
      <c r="B949" s="17" t="s">
        <v>1198</v>
      </c>
      <c r="C949" s="55" t="s">
        <v>1365</v>
      </c>
      <c r="D949" s="55" t="s">
        <v>1366</v>
      </c>
      <c r="E949" s="55" t="s">
        <v>1371</v>
      </c>
      <c r="F949" s="55" t="s">
        <v>67</v>
      </c>
      <c r="G949" s="55">
        <v>3</v>
      </c>
      <c r="H949" s="55" t="s">
        <v>201</v>
      </c>
      <c r="I949" s="55" t="s">
        <v>1366</v>
      </c>
      <c r="J949" s="55">
        <v>1</v>
      </c>
      <c r="K949" s="55">
        <v>480</v>
      </c>
      <c r="L949" s="55">
        <v>480</v>
      </c>
      <c r="M949" s="55"/>
      <c r="N949" s="55"/>
    </row>
    <row r="950" ht="25" customHeight="1" spans="1:14">
      <c r="A950" s="17">
        <f>COUNTA($A$4:A949)</f>
        <v>578</v>
      </c>
      <c r="B950" s="17" t="s">
        <v>1198</v>
      </c>
      <c r="C950" s="55" t="s">
        <v>1365</v>
      </c>
      <c r="D950" s="55" t="s">
        <v>1366</v>
      </c>
      <c r="E950" s="55" t="s">
        <v>1372</v>
      </c>
      <c r="F950" s="55" t="s">
        <v>173</v>
      </c>
      <c r="G950" s="55">
        <v>4</v>
      </c>
      <c r="H950" s="55" t="s">
        <v>201</v>
      </c>
      <c r="I950" s="55" t="s">
        <v>1366</v>
      </c>
      <c r="J950" s="55">
        <v>1</v>
      </c>
      <c r="K950" s="55">
        <v>360</v>
      </c>
      <c r="L950" s="55">
        <v>360</v>
      </c>
      <c r="M950" s="55" t="s">
        <v>1373</v>
      </c>
      <c r="N950" s="55"/>
    </row>
    <row r="951" ht="25" customHeight="1" spans="1:14">
      <c r="A951" s="17">
        <f>COUNTA($A$4:A950)</f>
        <v>579</v>
      </c>
      <c r="B951" s="17" t="s">
        <v>1198</v>
      </c>
      <c r="C951" s="55" t="s">
        <v>1365</v>
      </c>
      <c r="D951" s="55" t="s">
        <v>1366</v>
      </c>
      <c r="E951" s="55" t="s">
        <v>1374</v>
      </c>
      <c r="F951" s="55" t="s">
        <v>34</v>
      </c>
      <c r="G951" s="55">
        <v>1</v>
      </c>
      <c r="H951" s="55" t="s">
        <v>201</v>
      </c>
      <c r="I951" s="55" t="s">
        <v>1366</v>
      </c>
      <c r="J951" s="55">
        <v>2</v>
      </c>
      <c r="K951" s="55">
        <v>960</v>
      </c>
      <c r="L951" s="55">
        <v>960</v>
      </c>
      <c r="M951" s="55" t="s">
        <v>1248</v>
      </c>
      <c r="N951" s="55"/>
    </row>
    <row r="952" ht="25" customHeight="1" spans="1:14">
      <c r="A952" s="17">
        <f>COUNTA($A$4:A951)</f>
        <v>580</v>
      </c>
      <c r="B952" s="17" t="s">
        <v>1198</v>
      </c>
      <c r="C952" s="55" t="s">
        <v>1365</v>
      </c>
      <c r="D952" s="55" t="s">
        <v>1375</v>
      </c>
      <c r="E952" s="55" t="s">
        <v>1376</v>
      </c>
      <c r="F952" s="55" t="s">
        <v>67</v>
      </c>
      <c r="G952" s="55">
        <v>4</v>
      </c>
      <c r="H952" s="55" t="s">
        <v>28</v>
      </c>
      <c r="I952" s="55" t="s">
        <v>1375</v>
      </c>
      <c r="J952" s="55">
        <v>1</v>
      </c>
      <c r="K952" s="55">
        <v>640</v>
      </c>
      <c r="L952" s="55">
        <v>640</v>
      </c>
      <c r="M952" s="55"/>
      <c r="N952" s="55"/>
    </row>
    <row r="953" ht="25" customHeight="1" spans="1:14">
      <c r="A953" s="17">
        <f>COUNTA($A$4:A952)</f>
        <v>581</v>
      </c>
      <c r="B953" s="17" t="s">
        <v>1198</v>
      </c>
      <c r="C953" s="55" t="s">
        <v>1365</v>
      </c>
      <c r="D953" s="55" t="s">
        <v>1375</v>
      </c>
      <c r="E953" s="55" t="s">
        <v>1377</v>
      </c>
      <c r="F953" s="55" t="s">
        <v>424</v>
      </c>
      <c r="G953" s="55">
        <v>3</v>
      </c>
      <c r="H953" s="55" t="s">
        <v>28</v>
      </c>
      <c r="I953" s="55" t="s">
        <v>1375</v>
      </c>
      <c r="J953" s="55">
        <v>1.1</v>
      </c>
      <c r="K953" s="55">
        <v>528</v>
      </c>
      <c r="L953" s="55">
        <v>528</v>
      </c>
      <c r="M953" s="55" t="s">
        <v>1378</v>
      </c>
      <c r="N953" s="55"/>
    </row>
    <row r="954" ht="25" customHeight="1" spans="1:14">
      <c r="A954" s="17">
        <f>COUNTA($A$4:A953)</f>
        <v>582</v>
      </c>
      <c r="B954" s="17" t="s">
        <v>1198</v>
      </c>
      <c r="C954" s="20" t="s">
        <v>1379</v>
      </c>
      <c r="D954" s="63" t="s">
        <v>1380</v>
      </c>
      <c r="E954" s="63" t="s">
        <v>1381</v>
      </c>
      <c r="F954" s="20" t="s">
        <v>173</v>
      </c>
      <c r="G954" s="63">
        <v>5</v>
      </c>
      <c r="H954" s="55" t="s">
        <v>28</v>
      </c>
      <c r="I954" s="63" t="s">
        <v>1382</v>
      </c>
      <c r="J954" s="63">
        <v>1</v>
      </c>
      <c r="K954" s="63">
        <v>480</v>
      </c>
      <c r="L954" s="63">
        <v>480</v>
      </c>
      <c r="M954" s="63"/>
      <c r="N954" s="63"/>
    </row>
    <row r="955" ht="25" customHeight="1" spans="1:14">
      <c r="A955" s="17">
        <f>COUNTA($A$4:A954)</f>
        <v>583</v>
      </c>
      <c r="B955" s="17" t="s">
        <v>1198</v>
      </c>
      <c r="C955" s="20" t="s">
        <v>1379</v>
      </c>
      <c r="D955" s="63" t="s">
        <v>1380</v>
      </c>
      <c r="E955" s="63" t="s">
        <v>1383</v>
      </c>
      <c r="F955" s="20" t="s">
        <v>424</v>
      </c>
      <c r="G955" s="63">
        <v>4</v>
      </c>
      <c r="H955" s="55" t="s">
        <v>28</v>
      </c>
      <c r="I955" s="63" t="s">
        <v>1382</v>
      </c>
      <c r="J955" s="63">
        <v>4.5</v>
      </c>
      <c r="K955" s="63">
        <v>2160</v>
      </c>
      <c r="L955" s="63">
        <v>2358</v>
      </c>
      <c r="M955" s="63" t="s">
        <v>1319</v>
      </c>
      <c r="N955" s="63"/>
    </row>
    <row r="956" ht="25" customHeight="1" spans="1:14">
      <c r="A956" s="17"/>
      <c r="B956" s="17"/>
      <c r="C956" s="20"/>
      <c r="D956" s="63"/>
      <c r="E956" s="63"/>
      <c r="F956" s="20"/>
      <c r="G956" s="63"/>
      <c r="H956" s="20" t="s">
        <v>1232</v>
      </c>
      <c r="I956" s="63"/>
      <c r="J956" s="63">
        <v>22</v>
      </c>
      <c r="K956" s="63">
        <v>198</v>
      </c>
      <c r="L956" s="63"/>
      <c r="M956" s="63"/>
      <c r="N956" s="63"/>
    </row>
    <row r="957" ht="25" customHeight="1" spans="1:14">
      <c r="A957" s="17">
        <f>COUNTA($A$4:A956)</f>
        <v>584</v>
      </c>
      <c r="B957" s="17" t="s">
        <v>1198</v>
      </c>
      <c r="C957" s="20" t="s">
        <v>1379</v>
      </c>
      <c r="D957" s="63" t="s">
        <v>1380</v>
      </c>
      <c r="E957" s="63" t="s">
        <v>1384</v>
      </c>
      <c r="F957" s="20" t="s">
        <v>64</v>
      </c>
      <c r="G957" s="63">
        <v>3</v>
      </c>
      <c r="H957" s="55" t="s">
        <v>28</v>
      </c>
      <c r="I957" s="63" t="s">
        <v>1382</v>
      </c>
      <c r="J957" s="63">
        <v>3</v>
      </c>
      <c r="K957" s="63">
        <v>1920</v>
      </c>
      <c r="L957" s="63">
        <v>2196</v>
      </c>
      <c r="M957" s="63" t="s">
        <v>1385</v>
      </c>
      <c r="N957" s="63"/>
    </row>
    <row r="958" ht="25" customHeight="1" spans="1:14">
      <c r="A958" s="17"/>
      <c r="B958" s="17"/>
      <c r="C958" s="20"/>
      <c r="D958" s="63"/>
      <c r="E958" s="63"/>
      <c r="F958" s="20"/>
      <c r="G958" s="63"/>
      <c r="H958" s="20" t="s">
        <v>1232</v>
      </c>
      <c r="I958" s="63"/>
      <c r="J958" s="63">
        <v>23</v>
      </c>
      <c r="K958" s="63">
        <v>276</v>
      </c>
      <c r="L958" s="63"/>
      <c r="M958" s="63"/>
      <c r="N958" s="63"/>
    </row>
    <row r="959" ht="25" customHeight="1" spans="1:14">
      <c r="A959" s="17">
        <f>COUNTA($A$4:A958)</f>
        <v>585</v>
      </c>
      <c r="B959" s="17" t="s">
        <v>1198</v>
      </c>
      <c r="C959" s="20" t="s">
        <v>1379</v>
      </c>
      <c r="D959" s="63" t="s">
        <v>1380</v>
      </c>
      <c r="E959" s="63" t="s">
        <v>1386</v>
      </c>
      <c r="F959" s="20" t="s">
        <v>173</v>
      </c>
      <c r="G959" s="63">
        <v>3</v>
      </c>
      <c r="H959" s="55" t="s">
        <v>28</v>
      </c>
      <c r="I959" s="63" t="s">
        <v>1382</v>
      </c>
      <c r="J959" s="63">
        <v>4.5</v>
      </c>
      <c r="K959" s="63">
        <v>2160</v>
      </c>
      <c r="L959" s="63">
        <v>2160</v>
      </c>
      <c r="M959" s="63"/>
      <c r="N959" s="63"/>
    </row>
    <row r="960" ht="25" customHeight="1" spans="1:14">
      <c r="A960" s="17">
        <f>COUNTA($A$4:A959)</f>
        <v>586</v>
      </c>
      <c r="B960" s="17" t="s">
        <v>1198</v>
      </c>
      <c r="C960" s="20" t="s">
        <v>1379</v>
      </c>
      <c r="D960" s="63" t="s">
        <v>1380</v>
      </c>
      <c r="E960" s="63" t="s">
        <v>1387</v>
      </c>
      <c r="F960" s="20" t="s">
        <v>67</v>
      </c>
      <c r="G960" s="63">
        <v>3</v>
      </c>
      <c r="H960" s="55" t="s">
        <v>28</v>
      </c>
      <c r="I960" s="63" t="s">
        <v>1382</v>
      </c>
      <c r="J960" s="63">
        <v>4</v>
      </c>
      <c r="K960" s="63">
        <v>2560</v>
      </c>
      <c r="L960" s="63">
        <v>2560</v>
      </c>
      <c r="M960" s="63" t="s">
        <v>1388</v>
      </c>
      <c r="N960" s="63"/>
    </row>
    <row r="961" ht="25" customHeight="1" spans="1:14">
      <c r="A961" s="17">
        <f>COUNTA($A$4:A960)</f>
        <v>587</v>
      </c>
      <c r="B961" s="17" t="s">
        <v>1198</v>
      </c>
      <c r="C961" s="20" t="s">
        <v>1379</v>
      </c>
      <c r="D961" s="63" t="s">
        <v>1380</v>
      </c>
      <c r="E961" s="63" t="s">
        <v>1389</v>
      </c>
      <c r="F961" s="69" t="s">
        <v>131</v>
      </c>
      <c r="G961" s="63">
        <v>3</v>
      </c>
      <c r="H961" s="55" t="s">
        <v>28</v>
      </c>
      <c r="I961" s="63" t="s">
        <v>1382</v>
      </c>
      <c r="J961" s="63">
        <v>3</v>
      </c>
      <c r="K961" s="63">
        <v>2400</v>
      </c>
      <c r="L961" s="63">
        <v>2400</v>
      </c>
      <c r="M961" s="63"/>
      <c r="N961" s="63"/>
    </row>
    <row r="962" ht="25" customHeight="1" spans="1:14">
      <c r="A962" s="17">
        <f>COUNTA($A$4:A961)</f>
        <v>588</v>
      </c>
      <c r="B962" s="17" t="s">
        <v>1198</v>
      </c>
      <c r="C962" s="20" t="s">
        <v>1379</v>
      </c>
      <c r="D962" s="63" t="s">
        <v>1390</v>
      </c>
      <c r="E962" s="63" t="s">
        <v>1391</v>
      </c>
      <c r="F962" s="20" t="s">
        <v>67</v>
      </c>
      <c r="G962" s="63">
        <v>6</v>
      </c>
      <c r="H962" s="55" t="s">
        <v>28</v>
      </c>
      <c r="I962" s="63" t="s">
        <v>1392</v>
      </c>
      <c r="J962" s="63">
        <v>3</v>
      </c>
      <c r="K962" s="63">
        <v>1920</v>
      </c>
      <c r="L962" s="63">
        <v>3080</v>
      </c>
      <c r="M962" s="63" t="s">
        <v>1228</v>
      </c>
      <c r="N962" s="63"/>
    </row>
    <row r="963" ht="25" customHeight="1" spans="1:14">
      <c r="A963" s="17"/>
      <c r="B963" s="17"/>
      <c r="C963" s="20"/>
      <c r="D963" s="63"/>
      <c r="E963" s="63"/>
      <c r="F963" s="20"/>
      <c r="G963" s="63"/>
      <c r="H963" s="20" t="s">
        <v>1235</v>
      </c>
      <c r="I963" s="63"/>
      <c r="J963" s="63">
        <v>4</v>
      </c>
      <c r="K963" s="63">
        <v>1280</v>
      </c>
      <c r="L963" s="63"/>
      <c r="M963" s="63"/>
      <c r="N963" s="63"/>
    </row>
    <row r="964" ht="25" customHeight="1" spans="1:14">
      <c r="A964" s="17">
        <f>COUNTA($A$4:A963)</f>
        <v>589</v>
      </c>
      <c r="B964" s="17" t="s">
        <v>1198</v>
      </c>
      <c r="C964" s="20" t="s">
        <v>1379</v>
      </c>
      <c r="D964" s="63" t="s">
        <v>1390</v>
      </c>
      <c r="E964" s="63" t="s">
        <v>1393</v>
      </c>
      <c r="F964" s="20" t="s">
        <v>27</v>
      </c>
      <c r="G964" s="63">
        <v>1</v>
      </c>
      <c r="H964" s="20" t="s">
        <v>1232</v>
      </c>
      <c r="I964" s="63" t="s">
        <v>1392</v>
      </c>
      <c r="J964" s="63">
        <v>22</v>
      </c>
      <c r="K964" s="63">
        <v>264</v>
      </c>
      <c r="L964" s="63">
        <v>264</v>
      </c>
      <c r="M964" s="63"/>
      <c r="N964" s="63"/>
    </row>
    <row r="965" ht="25" customHeight="1" spans="1:14">
      <c r="A965" s="17">
        <f>COUNTA($A$4:A964)</f>
        <v>590</v>
      </c>
      <c r="B965" s="17" t="s">
        <v>1198</v>
      </c>
      <c r="C965" s="20" t="s">
        <v>1379</v>
      </c>
      <c r="D965" s="63" t="s">
        <v>1390</v>
      </c>
      <c r="E965" s="63" t="s">
        <v>1394</v>
      </c>
      <c r="F965" s="20" t="s">
        <v>173</v>
      </c>
      <c r="G965" s="63">
        <v>1</v>
      </c>
      <c r="H965" s="55" t="s">
        <v>28</v>
      </c>
      <c r="I965" s="63" t="s">
        <v>1392</v>
      </c>
      <c r="J965" s="63">
        <v>1.3</v>
      </c>
      <c r="K965" s="63">
        <v>624</v>
      </c>
      <c r="L965" s="63">
        <v>624</v>
      </c>
      <c r="M965" s="63" t="s">
        <v>1299</v>
      </c>
      <c r="N965" s="63"/>
    </row>
    <row r="966" ht="25" customHeight="1" spans="1:14">
      <c r="A966" s="17">
        <f>COUNTA($A$4:A965)</f>
        <v>591</v>
      </c>
      <c r="B966" s="17" t="s">
        <v>1198</v>
      </c>
      <c r="C966" s="20" t="s">
        <v>1379</v>
      </c>
      <c r="D966" s="63" t="s">
        <v>1390</v>
      </c>
      <c r="E966" s="63" t="s">
        <v>1395</v>
      </c>
      <c r="F966" s="20" t="s">
        <v>34</v>
      </c>
      <c r="G966" s="63">
        <v>3</v>
      </c>
      <c r="H966" s="55" t="s">
        <v>28</v>
      </c>
      <c r="I966" s="63" t="s">
        <v>1392</v>
      </c>
      <c r="J966" s="63">
        <v>2</v>
      </c>
      <c r="K966" s="63">
        <v>1280</v>
      </c>
      <c r="L966" s="63">
        <v>1280</v>
      </c>
      <c r="M966" s="63" t="s">
        <v>1299</v>
      </c>
      <c r="N966" s="63"/>
    </row>
    <row r="967" ht="25" customHeight="1" spans="1:14">
      <c r="A967" s="17">
        <f>COUNTA($A$4:A966)</f>
        <v>592</v>
      </c>
      <c r="B967" s="17" t="s">
        <v>1198</v>
      </c>
      <c r="C967" s="20" t="s">
        <v>1379</v>
      </c>
      <c r="D967" s="63" t="s">
        <v>1390</v>
      </c>
      <c r="E967" s="63" t="s">
        <v>1396</v>
      </c>
      <c r="F967" s="20" t="s">
        <v>173</v>
      </c>
      <c r="G967" s="63">
        <v>6</v>
      </c>
      <c r="H967" s="55" t="s">
        <v>28</v>
      </c>
      <c r="I967" s="63" t="s">
        <v>1392</v>
      </c>
      <c r="J967" s="63">
        <v>2</v>
      </c>
      <c r="K967" s="63">
        <v>960</v>
      </c>
      <c r="L967" s="63">
        <v>960</v>
      </c>
      <c r="M967" s="63"/>
      <c r="N967" s="63"/>
    </row>
    <row r="968" ht="25" customHeight="1" spans="1:14">
      <c r="A968" s="17">
        <f>COUNTA($A$4:A967)</f>
        <v>593</v>
      </c>
      <c r="B968" s="17" t="s">
        <v>1198</v>
      </c>
      <c r="C968" s="20" t="s">
        <v>1379</v>
      </c>
      <c r="D968" s="63" t="s">
        <v>1390</v>
      </c>
      <c r="E968" s="63" t="s">
        <v>1397</v>
      </c>
      <c r="F968" s="20" t="s">
        <v>95</v>
      </c>
      <c r="G968" s="63">
        <v>4</v>
      </c>
      <c r="H968" s="55" t="s">
        <v>28</v>
      </c>
      <c r="I968" s="63" t="s">
        <v>1392</v>
      </c>
      <c r="J968" s="63">
        <v>2</v>
      </c>
      <c r="K968" s="63">
        <v>1280</v>
      </c>
      <c r="L968" s="63">
        <v>1544</v>
      </c>
      <c r="M968" s="63" t="s">
        <v>1248</v>
      </c>
      <c r="N968" s="63"/>
    </row>
    <row r="969" ht="25" customHeight="1" spans="1:14">
      <c r="A969" s="17"/>
      <c r="B969" s="17"/>
      <c r="C969" s="20"/>
      <c r="D969" s="63"/>
      <c r="E969" s="63"/>
      <c r="F969" s="20"/>
      <c r="G969" s="63"/>
      <c r="H969" s="20" t="s">
        <v>1232</v>
      </c>
      <c r="I969" s="63"/>
      <c r="J969" s="63">
        <v>22</v>
      </c>
      <c r="K969" s="63">
        <v>264</v>
      </c>
      <c r="L969" s="63"/>
      <c r="M969" s="63"/>
      <c r="N969" s="63"/>
    </row>
    <row r="970" ht="25" customHeight="1" spans="1:14">
      <c r="A970" s="17">
        <f>COUNTA($A$4:A969)</f>
        <v>594</v>
      </c>
      <c r="B970" s="17" t="s">
        <v>1198</v>
      </c>
      <c r="C970" s="20" t="s">
        <v>1379</v>
      </c>
      <c r="D970" s="63" t="s">
        <v>1390</v>
      </c>
      <c r="E970" s="63" t="s">
        <v>1398</v>
      </c>
      <c r="F970" s="20" t="s">
        <v>173</v>
      </c>
      <c r="G970" s="63">
        <v>4</v>
      </c>
      <c r="H970" s="55" t="s">
        <v>28</v>
      </c>
      <c r="I970" s="63" t="s">
        <v>1392</v>
      </c>
      <c r="J970" s="63">
        <v>1.5</v>
      </c>
      <c r="K970" s="63">
        <v>720</v>
      </c>
      <c r="L970" s="63">
        <v>1440</v>
      </c>
      <c r="M970" s="63"/>
      <c r="N970" s="63"/>
    </row>
    <row r="971" ht="25" customHeight="1" spans="1:14">
      <c r="A971" s="17"/>
      <c r="B971" s="17"/>
      <c r="C971" s="20"/>
      <c r="D971" s="63"/>
      <c r="E971" s="63"/>
      <c r="F971" s="20"/>
      <c r="G971" s="63"/>
      <c r="H971" s="20" t="s">
        <v>23</v>
      </c>
      <c r="I971" s="63"/>
      <c r="J971" s="63">
        <v>2</v>
      </c>
      <c r="K971" s="63">
        <v>720</v>
      </c>
      <c r="L971" s="63"/>
      <c r="M971" s="63"/>
      <c r="N971" s="63"/>
    </row>
    <row r="972" ht="25" customHeight="1" spans="1:14">
      <c r="A972" s="17">
        <f>COUNTA($A$4:A971)</f>
        <v>595</v>
      </c>
      <c r="B972" s="17" t="s">
        <v>1198</v>
      </c>
      <c r="C972" s="20" t="s">
        <v>1379</v>
      </c>
      <c r="D972" s="63" t="s">
        <v>1390</v>
      </c>
      <c r="E972" s="63" t="s">
        <v>1399</v>
      </c>
      <c r="F972" s="20" t="s">
        <v>27</v>
      </c>
      <c r="G972" s="63">
        <v>5</v>
      </c>
      <c r="H972" s="55" t="s">
        <v>28</v>
      </c>
      <c r="I972" s="63" t="s">
        <v>1392</v>
      </c>
      <c r="J972" s="63">
        <v>1.5</v>
      </c>
      <c r="K972" s="63">
        <v>960</v>
      </c>
      <c r="L972" s="63">
        <v>960</v>
      </c>
      <c r="M972" s="63" t="s">
        <v>1400</v>
      </c>
      <c r="N972" s="63"/>
    </row>
    <row r="973" ht="25" customHeight="1" spans="1:14">
      <c r="A973" s="17">
        <f>COUNTA($A$4:A972)</f>
        <v>596</v>
      </c>
      <c r="B973" s="17" t="s">
        <v>1198</v>
      </c>
      <c r="C973" s="20" t="s">
        <v>1379</v>
      </c>
      <c r="D973" s="63" t="s">
        <v>1390</v>
      </c>
      <c r="E973" s="63" t="s">
        <v>1401</v>
      </c>
      <c r="F973" s="20" t="s">
        <v>64</v>
      </c>
      <c r="G973" s="63">
        <v>3</v>
      </c>
      <c r="H973" s="55" t="s">
        <v>28</v>
      </c>
      <c r="I973" s="63" t="s">
        <v>1392</v>
      </c>
      <c r="J973" s="63">
        <v>1.5</v>
      </c>
      <c r="K973" s="63">
        <v>960</v>
      </c>
      <c r="L973" s="63">
        <v>960</v>
      </c>
      <c r="M973" s="63" t="s">
        <v>1275</v>
      </c>
      <c r="N973" s="63"/>
    </row>
    <row r="974" ht="25" customHeight="1" spans="1:14">
      <c r="A974" s="17">
        <f>COUNTA($A$4:A973)</f>
        <v>597</v>
      </c>
      <c r="B974" s="17" t="s">
        <v>1198</v>
      </c>
      <c r="C974" s="20" t="s">
        <v>1379</v>
      </c>
      <c r="D974" s="63" t="s">
        <v>1402</v>
      </c>
      <c r="E974" s="63" t="s">
        <v>1403</v>
      </c>
      <c r="F974" s="20" t="s">
        <v>27</v>
      </c>
      <c r="G974" s="63">
        <v>2</v>
      </c>
      <c r="H974" s="55" t="s">
        <v>28</v>
      </c>
      <c r="I974" s="63" t="s">
        <v>1404</v>
      </c>
      <c r="J974" s="63">
        <v>3</v>
      </c>
      <c r="K974" s="63">
        <v>1920</v>
      </c>
      <c r="L974" s="63">
        <v>1920</v>
      </c>
      <c r="M974" s="63"/>
      <c r="N974" s="63"/>
    </row>
    <row r="975" ht="25" customHeight="1" spans="1:14">
      <c r="A975" s="17">
        <f>COUNTA($A$4:A974)</f>
        <v>598</v>
      </c>
      <c r="B975" s="17" t="s">
        <v>1198</v>
      </c>
      <c r="C975" s="20" t="s">
        <v>1379</v>
      </c>
      <c r="D975" s="63" t="s">
        <v>1402</v>
      </c>
      <c r="E975" s="63" t="s">
        <v>1405</v>
      </c>
      <c r="F975" s="20" t="s">
        <v>34</v>
      </c>
      <c r="G975" s="63">
        <v>1</v>
      </c>
      <c r="H975" s="55" t="s">
        <v>28</v>
      </c>
      <c r="I975" s="63" t="s">
        <v>1404</v>
      </c>
      <c r="J975" s="63">
        <v>3</v>
      </c>
      <c r="K975" s="63">
        <v>1920</v>
      </c>
      <c r="L975" s="63">
        <v>1920</v>
      </c>
      <c r="M975" s="63"/>
      <c r="N975" s="63"/>
    </row>
    <row r="976" ht="25" customHeight="1" spans="1:14">
      <c r="A976" s="17">
        <f>COUNTA($A$4:A975)</f>
        <v>599</v>
      </c>
      <c r="B976" s="17" t="s">
        <v>1198</v>
      </c>
      <c r="C976" s="20" t="s">
        <v>1379</v>
      </c>
      <c r="D976" s="63" t="s">
        <v>1402</v>
      </c>
      <c r="E976" s="63" t="s">
        <v>1406</v>
      </c>
      <c r="F976" s="20" t="s">
        <v>67</v>
      </c>
      <c r="G976" s="63">
        <v>1</v>
      </c>
      <c r="H976" s="55" t="s">
        <v>28</v>
      </c>
      <c r="I976" s="63" t="s">
        <v>1404</v>
      </c>
      <c r="J976" s="63">
        <v>2.8</v>
      </c>
      <c r="K976" s="63">
        <v>1792</v>
      </c>
      <c r="L976" s="63">
        <v>1792</v>
      </c>
      <c r="M976" s="63" t="s">
        <v>1407</v>
      </c>
      <c r="N976" s="63"/>
    </row>
    <row r="977" ht="25" customHeight="1" spans="1:14">
      <c r="A977" s="17">
        <f>COUNTA($A$4:A976)</f>
        <v>600</v>
      </c>
      <c r="B977" s="17" t="s">
        <v>1198</v>
      </c>
      <c r="C977" s="20" t="s">
        <v>1379</v>
      </c>
      <c r="D977" s="63" t="s">
        <v>1402</v>
      </c>
      <c r="E977" s="63" t="s">
        <v>1408</v>
      </c>
      <c r="F977" s="20" t="s">
        <v>34</v>
      </c>
      <c r="G977" s="63">
        <v>2</v>
      </c>
      <c r="H977" s="55" t="s">
        <v>28</v>
      </c>
      <c r="I977" s="63" t="s">
        <v>1404</v>
      </c>
      <c r="J977" s="63">
        <v>1.8</v>
      </c>
      <c r="K977" s="63">
        <v>1152</v>
      </c>
      <c r="L977" s="63">
        <v>1152</v>
      </c>
      <c r="M977" s="63" t="s">
        <v>1409</v>
      </c>
      <c r="N977" s="63"/>
    </row>
    <row r="978" ht="25" customHeight="1" spans="1:14">
      <c r="A978" s="17">
        <f>COUNTA($A$4:A977)</f>
        <v>601</v>
      </c>
      <c r="B978" s="17" t="s">
        <v>1198</v>
      </c>
      <c r="C978" s="20" t="s">
        <v>1379</v>
      </c>
      <c r="D978" s="63" t="s">
        <v>1402</v>
      </c>
      <c r="E978" s="63" t="s">
        <v>1410</v>
      </c>
      <c r="F978" s="20" t="s">
        <v>27</v>
      </c>
      <c r="G978" s="63">
        <v>1</v>
      </c>
      <c r="H978" s="55" t="s">
        <v>28</v>
      </c>
      <c r="I978" s="63" t="s">
        <v>1404</v>
      </c>
      <c r="J978" s="63">
        <v>1</v>
      </c>
      <c r="K978" s="63">
        <v>640</v>
      </c>
      <c r="L978" s="63">
        <v>640</v>
      </c>
      <c r="M978" s="63" t="s">
        <v>1</v>
      </c>
      <c r="N978" s="63"/>
    </row>
    <row r="979" ht="25" customHeight="1" spans="1:14">
      <c r="A979" s="17">
        <f>COUNTA($A$4:A978)</f>
        <v>602</v>
      </c>
      <c r="B979" s="17" t="s">
        <v>1198</v>
      </c>
      <c r="C979" s="20" t="s">
        <v>1411</v>
      </c>
      <c r="D979" s="20" t="s">
        <v>1412</v>
      </c>
      <c r="E979" s="20" t="s">
        <v>1413</v>
      </c>
      <c r="F979" s="20" t="s">
        <v>95</v>
      </c>
      <c r="G979" s="20">
        <v>2</v>
      </c>
      <c r="H979" s="20" t="s">
        <v>1235</v>
      </c>
      <c r="I979" s="20" t="s">
        <v>1414</v>
      </c>
      <c r="J979" s="20">
        <v>1</v>
      </c>
      <c r="K979" s="17">
        <v>320</v>
      </c>
      <c r="L979" s="20">
        <v>2720</v>
      </c>
      <c r="M979" s="20"/>
      <c r="N979" s="20"/>
    </row>
    <row r="980" ht="25" customHeight="1" spans="1:14">
      <c r="A980" s="17"/>
      <c r="B980" s="17"/>
      <c r="C980" s="20"/>
      <c r="D980" s="20"/>
      <c r="E980" s="20"/>
      <c r="F980" s="20"/>
      <c r="G980" s="20"/>
      <c r="H980" s="20" t="s">
        <v>201</v>
      </c>
      <c r="I980" s="20" t="s">
        <v>1414</v>
      </c>
      <c r="J980" s="20">
        <v>1</v>
      </c>
      <c r="K980" s="17">
        <v>480</v>
      </c>
      <c r="L980" s="20"/>
      <c r="M980" s="20"/>
      <c r="N980" s="20"/>
    </row>
    <row r="981" ht="25" customHeight="1" spans="1:14">
      <c r="A981" s="17"/>
      <c r="B981" s="17"/>
      <c r="C981" s="20"/>
      <c r="D981" s="20"/>
      <c r="E981" s="20"/>
      <c r="F981" s="20"/>
      <c r="G981" s="20"/>
      <c r="H981" s="20" t="s">
        <v>1415</v>
      </c>
      <c r="I981" s="20" t="s">
        <v>1414</v>
      </c>
      <c r="J981" s="20">
        <v>3</v>
      </c>
      <c r="K981" s="20">
        <v>1920</v>
      </c>
      <c r="L981" s="20"/>
      <c r="M981" s="20"/>
      <c r="N981" s="20"/>
    </row>
    <row r="982" ht="25" customHeight="1" spans="1:14">
      <c r="A982" s="17">
        <f>COUNTA($A$4:A981)</f>
        <v>603</v>
      </c>
      <c r="B982" s="17" t="s">
        <v>1198</v>
      </c>
      <c r="C982" s="20" t="s">
        <v>1411</v>
      </c>
      <c r="D982" s="20" t="s">
        <v>1414</v>
      </c>
      <c r="E982" s="20" t="s">
        <v>1416</v>
      </c>
      <c r="F982" s="17" t="s">
        <v>67</v>
      </c>
      <c r="G982" s="20">
        <v>3</v>
      </c>
      <c r="H982" s="20" t="s">
        <v>1415</v>
      </c>
      <c r="I982" s="20" t="s">
        <v>1414</v>
      </c>
      <c r="J982" s="20">
        <v>1</v>
      </c>
      <c r="K982" s="20">
        <v>640</v>
      </c>
      <c r="L982" s="20">
        <v>640</v>
      </c>
      <c r="M982" s="20" t="s">
        <v>1417</v>
      </c>
      <c r="N982" s="20"/>
    </row>
    <row r="983" ht="25" customHeight="1" spans="1:14">
      <c r="A983" s="17">
        <f>COUNTA($A$4:A982)</f>
        <v>604</v>
      </c>
      <c r="B983" s="17" t="s">
        <v>1198</v>
      </c>
      <c r="C983" s="20" t="s">
        <v>1411</v>
      </c>
      <c r="D983" s="20" t="s">
        <v>1418</v>
      </c>
      <c r="E983" s="20" t="s">
        <v>1419</v>
      </c>
      <c r="F983" s="17" t="s">
        <v>67</v>
      </c>
      <c r="G983" s="20">
        <v>2</v>
      </c>
      <c r="H983" s="20" t="s">
        <v>201</v>
      </c>
      <c r="I983" s="20" t="s">
        <v>1418</v>
      </c>
      <c r="J983" s="20">
        <v>1.4</v>
      </c>
      <c r="K983" s="20">
        <v>672</v>
      </c>
      <c r="L983" s="20">
        <v>672</v>
      </c>
      <c r="M983" s="20"/>
      <c r="N983" s="20"/>
    </row>
    <row r="984" ht="25" customHeight="1" spans="1:14">
      <c r="A984" s="17">
        <f>COUNTA($A$4:A983)</f>
        <v>605</v>
      </c>
      <c r="B984" s="17" t="s">
        <v>1198</v>
      </c>
      <c r="C984" s="20" t="s">
        <v>1411</v>
      </c>
      <c r="D984" s="20" t="s">
        <v>1418</v>
      </c>
      <c r="E984" s="20" t="s">
        <v>1420</v>
      </c>
      <c r="F984" s="20" t="s">
        <v>64</v>
      </c>
      <c r="G984" s="20">
        <v>2</v>
      </c>
      <c r="H984" s="20" t="s">
        <v>1235</v>
      </c>
      <c r="I984" s="20" t="s">
        <v>1418</v>
      </c>
      <c r="J984" s="20">
        <v>1.5</v>
      </c>
      <c r="K984" s="20">
        <v>480</v>
      </c>
      <c r="L984" s="20">
        <v>1056</v>
      </c>
      <c r="M984" s="20" t="s">
        <v>1421</v>
      </c>
      <c r="N984" s="20"/>
    </row>
    <row r="985" ht="25" customHeight="1" spans="1:14">
      <c r="A985" s="17"/>
      <c r="B985" s="17"/>
      <c r="C985" s="20"/>
      <c r="D985" s="20"/>
      <c r="E985" s="20"/>
      <c r="F985" s="20"/>
      <c r="G985" s="20"/>
      <c r="H985" s="20" t="s">
        <v>201</v>
      </c>
      <c r="I985" s="20" t="s">
        <v>1418</v>
      </c>
      <c r="J985" s="20">
        <v>1.2</v>
      </c>
      <c r="K985" s="20">
        <v>576</v>
      </c>
      <c r="L985" s="20"/>
      <c r="M985" s="20"/>
      <c r="N985" s="20"/>
    </row>
    <row r="986" ht="25" customHeight="1" spans="1:14">
      <c r="A986" s="17">
        <f>COUNTA($A$4:A985)</f>
        <v>606</v>
      </c>
      <c r="B986" s="17" t="s">
        <v>1198</v>
      </c>
      <c r="C986" s="20" t="s">
        <v>1411</v>
      </c>
      <c r="D986" s="20" t="s">
        <v>1418</v>
      </c>
      <c r="E986" s="20" t="s">
        <v>1422</v>
      </c>
      <c r="F986" s="20" t="s">
        <v>27</v>
      </c>
      <c r="G986" s="70">
        <v>4</v>
      </c>
      <c r="H986" s="20" t="s">
        <v>201</v>
      </c>
      <c r="I986" s="20" t="s">
        <v>1418</v>
      </c>
      <c r="J986" s="20">
        <v>2</v>
      </c>
      <c r="K986" s="20">
        <v>960</v>
      </c>
      <c r="L986" s="20">
        <v>2880</v>
      </c>
      <c r="M986" s="20" t="s">
        <v>1248</v>
      </c>
      <c r="N986" s="20"/>
    </row>
    <row r="987" ht="25" customHeight="1" spans="1:14">
      <c r="A987" s="17"/>
      <c r="B987" s="17"/>
      <c r="C987" s="20"/>
      <c r="D987" s="20"/>
      <c r="E987" s="20"/>
      <c r="F987" s="20"/>
      <c r="G987" s="70"/>
      <c r="H987" s="20" t="s">
        <v>1415</v>
      </c>
      <c r="I987" s="20" t="s">
        <v>1418</v>
      </c>
      <c r="J987" s="20">
        <v>3</v>
      </c>
      <c r="K987" s="20">
        <v>1920</v>
      </c>
      <c r="L987" s="20"/>
      <c r="M987" s="20"/>
      <c r="N987" s="20"/>
    </row>
    <row r="988" ht="25" customHeight="1" spans="1:14">
      <c r="A988" s="17">
        <f>COUNTA($A$4:A987)</f>
        <v>607</v>
      </c>
      <c r="B988" s="17" t="s">
        <v>1198</v>
      </c>
      <c r="C988" s="20" t="s">
        <v>1411</v>
      </c>
      <c r="D988" s="20" t="s">
        <v>1418</v>
      </c>
      <c r="E988" s="20" t="s">
        <v>1423</v>
      </c>
      <c r="F988" s="20" t="s">
        <v>424</v>
      </c>
      <c r="G988" s="20">
        <v>3</v>
      </c>
      <c r="H988" s="20" t="s">
        <v>1415</v>
      </c>
      <c r="I988" s="20" t="s">
        <v>1418</v>
      </c>
      <c r="J988" s="20">
        <v>1.7</v>
      </c>
      <c r="K988" s="20">
        <v>816</v>
      </c>
      <c r="L988" s="20">
        <v>1440</v>
      </c>
      <c r="M988" s="20"/>
      <c r="N988" s="20"/>
    </row>
    <row r="989" ht="25" customHeight="1" spans="1:14">
      <c r="A989" s="17"/>
      <c r="B989" s="17"/>
      <c r="C989" s="20"/>
      <c r="D989" s="20"/>
      <c r="E989" s="20"/>
      <c r="F989" s="20"/>
      <c r="G989" s="20"/>
      <c r="H989" s="20" t="s">
        <v>201</v>
      </c>
      <c r="I989" s="20" t="s">
        <v>1418</v>
      </c>
      <c r="J989" s="20">
        <v>0.8</v>
      </c>
      <c r="K989" s="20">
        <v>288</v>
      </c>
      <c r="L989" s="20"/>
      <c r="M989" s="20"/>
      <c r="N989" s="20"/>
    </row>
    <row r="990" ht="25" customHeight="1" spans="1:14">
      <c r="A990" s="17"/>
      <c r="B990" s="17"/>
      <c r="C990" s="20"/>
      <c r="D990" s="20"/>
      <c r="E990" s="20"/>
      <c r="F990" s="20"/>
      <c r="G990" s="20"/>
      <c r="H990" s="20" t="s">
        <v>1424</v>
      </c>
      <c r="I990" s="20" t="s">
        <v>1418</v>
      </c>
      <c r="J990" s="20">
        <v>1.4</v>
      </c>
      <c r="K990" s="20">
        <v>336</v>
      </c>
      <c r="L990" s="20"/>
      <c r="M990" s="20"/>
      <c r="N990" s="20"/>
    </row>
    <row r="991" ht="25" customHeight="1" spans="1:14">
      <c r="A991" s="17">
        <f>COUNTA($A$4:A990)</f>
        <v>608</v>
      </c>
      <c r="B991" s="17" t="s">
        <v>1198</v>
      </c>
      <c r="C991" s="20" t="s">
        <v>1411</v>
      </c>
      <c r="D991" s="20" t="s">
        <v>1418</v>
      </c>
      <c r="E991" s="20" t="s">
        <v>1425</v>
      </c>
      <c r="F991" s="20" t="s">
        <v>64</v>
      </c>
      <c r="G991" s="20">
        <v>3</v>
      </c>
      <c r="H991" s="20" t="s">
        <v>201</v>
      </c>
      <c r="I991" s="20" t="s">
        <v>1418</v>
      </c>
      <c r="J991" s="20">
        <v>3</v>
      </c>
      <c r="K991" s="20">
        <v>1440</v>
      </c>
      <c r="L991" s="20">
        <v>5000</v>
      </c>
      <c r="M991" s="20" t="s">
        <v>1230</v>
      </c>
      <c r="N991" s="20"/>
    </row>
    <row r="992" ht="25" customHeight="1" spans="1:14">
      <c r="A992" s="17"/>
      <c r="B992" s="17"/>
      <c r="C992" s="20"/>
      <c r="D992" s="20"/>
      <c r="E992" s="20"/>
      <c r="F992" s="20"/>
      <c r="G992" s="20"/>
      <c r="H992" s="20" t="s">
        <v>1415</v>
      </c>
      <c r="I992" s="20" t="s">
        <v>1418</v>
      </c>
      <c r="J992" s="20">
        <v>9</v>
      </c>
      <c r="K992" s="20">
        <v>5760</v>
      </c>
      <c r="L992" s="20"/>
      <c r="M992" s="20"/>
      <c r="N992" s="20"/>
    </row>
    <row r="993" ht="25" customHeight="1" spans="1:14">
      <c r="A993" s="17">
        <f>COUNTA($A$4:A992)</f>
        <v>609</v>
      </c>
      <c r="B993" s="17" t="s">
        <v>1198</v>
      </c>
      <c r="C993" s="20" t="s">
        <v>1411</v>
      </c>
      <c r="D993" s="20" t="s">
        <v>1418</v>
      </c>
      <c r="E993" s="20" t="s">
        <v>1426</v>
      </c>
      <c r="F993" s="71" t="s">
        <v>424</v>
      </c>
      <c r="G993" s="20">
        <v>1</v>
      </c>
      <c r="H993" s="20" t="s">
        <v>201</v>
      </c>
      <c r="I993" s="20" t="s">
        <v>1418</v>
      </c>
      <c r="J993" s="20">
        <v>2</v>
      </c>
      <c r="K993" s="20">
        <v>720</v>
      </c>
      <c r="L993" s="20">
        <v>720</v>
      </c>
      <c r="M993" s="20"/>
      <c r="N993" s="20"/>
    </row>
    <row r="994" ht="25" customHeight="1" spans="1:14">
      <c r="A994" s="17">
        <f>COUNTA($A$4:A993)</f>
        <v>610</v>
      </c>
      <c r="B994" s="30" t="s">
        <v>1427</v>
      </c>
      <c r="C994" s="30" t="s">
        <v>1428</v>
      </c>
      <c r="D994" s="48" t="s">
        <v>1429</v>
      </c>
      <c r="E994" s="47" t="s">
        <v>1430</v>
      </c>
      <c r="F994" s="48" t="s">
        <v>34</v>
      </c>
      <c r="G994" s="48">
        <v>2</v>
      </c>
      <c r="H994" s="48" t="s">
        <v>44</v>
      </c>
      <c r="I994" s="48" t="s">
        <v>1429</v>
      </c>
      <c r="J994" s="47" t="s">
        <v>1431</v>
      </c>
      <c r="K994" s="47">
        <v>2560</v>
      </c>
      <c r="L994" s="73">
        <v>2560</v>
      </c>
      <c r="M994" s="47">
        <v>0</v>
      </c>
      <c r="N994" s="47"/>
    </row>
    <row r="995" ht="25" customHeight="1" spans="1:14">
      <c r="A995" s="17"/>
      <c r="B995" s="30"/>
      <c r="C995" s="30"/>
      <c r="D995" s="48"/>
      <c r="E995" s="47"/>
      <c r="F995" s="48"/>
      <c r="G995" s="48"/>
      <c r="H995" s="48"/>
      <c r="I995" s="48"/>
      <c r="J995" s="47"/>
      <c r="K995" s="47"/>
      <c r="L995" s="73"/>
      <c r="M995" s="47"/>
      <c r="N995" s="47"/>
    </row>
    <row r="996" ht="25" customHeight="1" spans="1:14">
      <c r="A996" s="17">
        <f>COUNTA($A$4:A995)</f>
        <v>611</v>
      </c>
      <c r="B996" s="30" t="s">
        <v>1427</v>
      </c>
      <c r="C996" s="30" t="s">
        <v>1428</v>
      </c>
      <c r="D996" s="48" t="s">
        <v>1429</v>
      </c>
      <c r="E996" s="30" t="s">
        <v>1432</v>
      </c>
      <c r="F996" s="48" t="s">
        <v>38</v>
      </c>
      <c r="G996" s="30">
        <v>5</v>
      </c>
      <c r="H996" s="30" t="s">
        <v>50</v>
      </c>
      <c r="I996" s="30" t="s">
        <v>1429</v>
      </c>
      <c r="J996" s="30" t="s">
        <v>1433</v>
      </c>
      <c r="K996" s="30">
        <v>324</v>
      </c>
      <c r="L996" s="33">
        <v>732</v>
      </c>
      <c r="M996" s="30">
        <v>0</v>
      </c>
      <c r="N996" s="30" t="s">
        <v>1434</v>
      </c>
    </row>
    <row r="997" ht="25" customHeight="1" spans="1:14">
      <c r="A997" s="17"/>
      <c r="B997" s="30"/>
      <c r="C997" s="30"/>
      <c r="D997" s="48"/>
      <c r="E997" s="30"/>
      <c r="F997" s="48"/>
      <c r="G997" s="30"/>
      <c r="H997" s="30" t="s">
        <v>216</v>
      </c>
      <c r="I997" s="30" t="s">
        <v>1429</v>
      </c>
      <c r="J997" s="30" t="s">
        <v>1435</v>
      </c>
      <c r="K997" s="30">
        <v>408</v>
      </c>
      <c r="L997" s="33"/>
      <c r="M997" s="31"/>
      <c r="N997" s="31"/>
    </row>
    <row r="998" ht="25" customHeight="1" spans="1:14">
      <c r="A998" s="17">
        <f>COUNTA($A$4:A997)</f>
        <v>612</v>
      </c>
      <c r="B998" s="30" t="s">
        <v>1427</v>
      </c>
      <c r="C998" s="30" t="s">
        <v>1428</v>
      </c>
      <c r="D998" s="30" t="s">
        <v>1436</v>
      </c>
      <c r="E998" s="30" t="s">
        <v>1437</v>
      </c>
      <c r="F998" s="30" t="s">
        <v>67</v>
      </c>
      <c r="G998" s="30">
        <v>3</v>
      </c>
      <c r="H998" s="30" t="s">
        <v>50</v>
      </c>
      <c r="I998" s="30" t="s">
        <v>1436</v>
      </c>
      <c r="J998" s="30" t="s">
        <v>1438</v>
      </c>
      <c r="K998" s="30">
        <v>312</v>
      </c>
      <c r="L998" s="33">
        <v>312</v>
      </c>
      <c r="M998" s="30">
        <v>0</v>
      </c>
      <c r="N998" s="30"/>
    </row>
    <row r="999" ht="25" customHeight="1" spans="1:14">
      <c r="A999" s="17">
        <f>COUNTA($A$4:A998)</f>
        <v>613</v>
      </c>
      <c r="B999" s="30" t="s">
        <v>1427</v>
      </c>
      <c r="C999" s="30" t="s">
        <v>1439</v>
      </c>
      <c r="D999" s="30" t="s">
        <v>48</v>
      </c>
      <c r="E999" s="30" t="s">
        <v>1440</v>
      </c>
      <c r="F999" s="30" t="s">
        <v>22</v>
      </c>
      <c r="G999" s="30">
        <v>3</v>
      </c>
      <c r="H999" s="30" t="s">
        <v>252</v>
      </c>
      <c r="I999" s="30" t="s">
        <v>48</v>
      </c>
      <c r="J999" s="30" t="s">
        <v>1441</v>
      </c>
      <c r="K999" s="30">
        <v>504</v>
      </c>
      <c r="L999" s="33">
        <v>504</v>
      </c>
      <c r="M999" s="30">
        <v>1920</v>
      </c>
      <c r="N999" s="30"/>
    </row>
    <row r="1000" ht="25" customHeight="1" spans="1:14">
      <c r="A1000" s="17">
        <f>COUNTA($A$4:A999)</f>
        <v>614</v>
      </c>
      <c r="B1000" s="30" t="s">
        <v>1427</v>
      </c>
      <c r="C1000" s="30" t="s">
        <v>1439</v>
      </c>
      <c r="D1000" s="30" t="s">
        <v>1442</v>
      </c>
      <c r="E1000" s="30" t="s">
        <v>1443</v>
      </c>
      <c r="F1000" s="30" t="s">
        <v>34</v>
      </c>
      <c r="G1000" s="30">
        <v>2</v>
      </c>
      <c r="H1000" s="30" t="s">
        <v>252</v>
      </c>
      <c r="I1000" s="30" t="s">
        <v>1442</v>
      </c>
      <c r="J1000" s="30" t="s">
        <v>1444</v>
      </c>
      <c r="K1000" s="30">
        <v>480</v>
      </c>
      <c r="L1000" s="33">
        <v>480</v>
      </c>
      <c r="M1000" s="30">
        <v>0</v>
      </c>
      <c r="N1000" s="30"/>
    </row>
    <row r="1001" ht="25" customHeight="1" spans="1:14">
      <c r="A1001" s="17">
        <f>COUNTA($A$4:A1000)</f>
        <v>615</v>
      </c>
      <c r="B1001" s="30" t="s">
        <v>1427</v>
      </c>
      <c r="C1001" s="30" t="s">
        <v>1439</v>
      </c>
      <c r="D1001" s="30" t="s">
        <v>1445</v>
      </c>
      <c r="E1001" s="30" t="s">
        <v>1446</v>
      </c>
      <c r="F1001" s="30" t="s">
        <v>34</v>
      </c>
      <c r="G1001" s="30">
        <v>3</v>
      </c>
      <c r="H1001" s="30" t="s">
        <v>60</v>
      </c>
      <c r="I1001" s="30" t="s">
        <v>1445</v>
      </c>
      <c r="J1001" s="30" t="s">
        <v>1447</v>
      </c>
      <c r="K1001" s="30">
        <v>2000</v>
      </c>
      <c r="L1001" s="33">
        <v>1000</v>
      </c>
      <c r="M1001" s="44">
        <v>4000</v>
      </c>
      <c r="N1001" s="30"/>
    </row>
    <row r="1002" ht="25" customHeight="1" spans="1:14">
      <c r="A1002" s="17">
        <f>COUNTA($A$4:A1001)</f>
        <v>616</v>
      </c>
      <c r="B1002" s="30" t="s">
        <v>1427</v>
      </c>
      <c r="C1002" s="30" t="s">
        <v>1439</v>
      </c>
      <c r="D1002" s="30" t="s">
        <v>1448</v>
      </c>
      <c r="E1002" s="30" t="s">
        <v>1449</v>
      </c>
      <c r="F1002" s="30" t="s">
        <v>27</v>
      </c>
      <c r="G1002" s="30">
        <v>6</v>
      </c>
      <c r="H1002" s="30" t="s">
        <v>50</v>
      </c>
      <c r="I1002" s="30" t="s">
        <v>1448</v>
      </c>
      <c r="J1002" s="30" t="s">
        <v>1450</v>
      </c>
      <c r="K1002" s="30">
        <v>276</v>
      </c>
      <c r="L1002" s="33">
        <v>276</v>
      </c>
      <c r="M1002" s="30">
        <v>0</v>
      </c>
      <c r="N1002" s="30" t="s">
        <v>1451</v>
      </c>
    </row>
    <row r="1003" ht="25" customHeight="1" spans="1:14">
      <c r="A1003" s="17">
        <f>COUNTA($A$4:A1002)</f>
        <v>617</v>
      </c>
      <c r="B1003" s="30" t="s">
        <v>1427</v>
      </c>
      <c r="C1003" s="30" t="s">
        <v>1439</v>
      </c>
      <c r="D1003" s="30" t="s">
        <v>1448</v>
      </c>
      <c r="E1003" s="30" t="s">
        <v>1452</v>
      </c>
      <c r="F1003" s="30" t="s">
        <v>34</v>
      </c>
      <c r="G1003" s="30">
        <v>3</v>
      </c>
      <c r="H1003" s="30" t="s">
        <v>252</v>
      </c>
      <c r="I1003" s="30" t="s">
        <v>1453</v>
      </c>
      <c r="J1003" s="30" t="s">
        <v>1454</v>
      </c>
      <c r="K1003" s="30">
        <v>1060.8</v>
      </c>
      <c r="L1003" s="33">
        <v>2411.2</v>
      </c>
      <c r="M1003" s="30">
        <v>0</v>
      </c>
      <c r="N1003" s="30"/>
    </row>
    <row r="1004" ht="30" customHeight="1" spans="1:14">
      <c r="A1004" s="17"/>
      <c r="B1004" s="30"/>
      <c r="C1004" s="30"/>
      <c r="D1004" s="30"/>
      <c r="E1004" s="30"/>
      <c r="F1004" s="30"/>
      <c r="G1004" s="30"/>
      <c r="H1004" s="30" t="s">
        <v>1455</v>
      </c>
      <c r="I1004" s="30" t="s">
        <v>1448</v>
      </c>
      <c r="J1004" s="30" t="s">
        <v>1456</v>
      </c>
      <c r="K1004" s="30">
        <v>1350.4</v>
      </c>
      <c r="L1004" s="33"/>
      <c r="M1004" s="30"/>
      <c r="N1004" s="30"/>
    </row>
    <row r="1005" ht="30" customHeight="1" spans="1:14">
      <c r="A1005" s="17">
        <f>COUNTA($A$4:A1004)</f>
        <v>618</v>
      </c>
      <c r="B1005" s="30" t="s">
        <v>1427</v>
      </c>
      <c r="C1005" s="30" t="s">
        <v>1439</v>
      </c>
      <c r="D1005" s="30" t="s">
        <v>1448</v>
      </c>
      <c r="E1005" s="30" t="s">
        <v>1457</v>
      </c>
      <c r="F1005" s="30" t="s">
        <v>38</v>
      </c>
      <c r="G1005" s="30">
        <v>3</v>
      </c>
      <c r="H1005" s="30" t="s">
        <v>1455</v>
      </c>
      <c r="I1005" s="30" t="s">
        <v>1453</v>
      </c>
      <c r="J1005" s="30" t="s">
        <v>1458</v>
      </c>
      <c r="K1005" s="30">
        <v>1056</v>
      </c>
      <c r="L1005" s="33">
        <v>1632</v>
      </c>
      <c r="M1005" s="30">
        <v>0</v>
      </c>
      <c r="N1005" s="30"/>
    </row>
    <row r="1006" ht="30" customHeight="1" spans="1:14">
      <c r="A1006" s="17"/>
      <c r="B1006" s="30"/>
      <c r="C1006" s="30"/>
      <c r="D1006" s="30"/>
      <c r="E1006" s="30"/>
      <c r="F1006" s="30"/>
      <c r="G1006" s="30"/>
      <c r="H1006" s="30" t="s">
        <v>1455</v>
      </c>
      <c r="I1006" s="30" t="s">
        <v>1448</v>
      </c>
      <c r="J1006" s="30" t="s">
        <v>1459</v>
      </c>
      <c r="K1006" s="30">
        <v>576</v>
      </c>
      <c r="L1006" s="33"/>
      <c r="M1006" s="30"/>
      <c r="N1006" s="30"/>
    </row>
    <row r="1007" ht="30" customHeight="1" spans="1:14">
      <c r="A1007" s="17">
        <f>COUNTA($A$4:A1006)</f>
        <v>619</v>
      </c>
      <c r="B1007" s="30" t="s">
        <v>1427</v>
      </c>
      <c r="C1007" s="30" t="s">
        <v>1460</v>
      </c>
      <c r="D1007" s="30" t="s">
        <v>1461</v>
      </c>
      <c r="E1007" s="30" t="s">
        <v>1462</v>
      </c>
      <c r="F1007" s="30" t="s">
        <v>27</v>
      </c>
      <c r="G1007" s="30">
        <v>4</v>
      </c>
      <c r="H1007" s="30" t="s">
        <v>1455</v>
      </c>
      <c r="I1007" s="30" t="s">
        <v>1461</v>
      </c>
      <c r="J1007" s="30" t="s">
        <v>1463</v>
      </c>
      <c r="K1007" s="30">
        <v>960</v>
      </c>
      <c r="L1007" s="33">
        <v>1520</v>
      </c>
      <c r="M1007" s="30">
        <v>960</v>
      </c>
      <c r="N1007" s="30"/>
    </row>
    <row r="1008" ht="25" customHeight="1" spans="1:14">
      <c r="A1008" s="17"/>
      <c r="B1008" s="30"/>
      <c r="C1008" s="30"/>
      <c r="D1008" s="30"/>
      <c r="E1008" s="30"/>
      <c r="F1008" s="31"/>
      <c r="G1008" s="30"/>
      <c r="H1008" s="30" t="s">
        <v>252</v>
      </c>
      <c r="I1008" s="30" t="s">
        <v>1461</v>
      </c>
      <c r="J1008" s="30" t="s">
        <v>1464</v>
      </c>
      <c r="K1008" s="30">
        <v>240</v>
      </c>
      <c r="L1008" s="33"/>
      <c r="M1008" s="30"/>
      <c r="N1008" s="30"/>
    </row>
    <row r="1009" ht="25" customHeight="1" spans="1:14">
      <c r="A1009" s="17"/>
      <c r="B1009" s="30"/>
      <c r="C1009" s="30"/>
      <c r="D1009" s="30"/>
      <c r="E1009" s="30"/>
      <c r="F1009" s="31"/>
      <c r="G1009" s="30"/>
      <c r="H1009" s="30" t="s">
        <v>1465</v>
      </c>
      <c r="I1009" s="30" t="s">
        <v>1461</v>
      </c>
      <c r="J1009" s="30" t="s">
        <v>1444</v>
      </c>
      <c r="K1009" s="30">
        <v>320</v>
      </c>
      <c r="L1009" s="33"/>
      <c r="M1009" s="30"/>
      <c r="N1009" s="30"/>
    </row>
    <row r="1010" ht="25" customHeight="1" spans="1:14">
      <c r="A1010" s="17">
        <f>COUNTA($A$4:A1009)</f>
        <v>620</v>
      </c>
      <c r="B1010" s="30" t="s">
        <v>1427</v>
      </c>
      <c r="C1010" s="30" t="s">
        <v>1460</v>
      </c>
      <c r="D1010" s="30" t="s">
        <v>1466</v>
      </c>
      <c r="E1010" s="30" t="s">
        <v>1467</v>
      </c>
      <c r="F1010" s="48" t="s">
        <v>67</v>
      </c>
      <c r="G1010" s="30">
        <v>4</v>
      </c>
      <c r="H1010" s="30" t="s">
        <v>252</v>
      </c>
      <c r="I1010" s="30" t="s">
        <v>1466</v>
      </c>
      <c r="J1010" s="30" t="s">
        <v>1468</v>
      </c>
      <c r="K1010" s="30">
        <v>768</v>
      </c>
      <c r="L1010" s="33">
        <v>768</v>
      </c>
      <c r="M1010" s="30">
        <v>0</v>
      </c>
      <c r="N1010" s="30"/>
    </row>
    <row r="1011" ht="25" customHeight="1" spans="1:14">
      <c r="A1011" s="17">
        <f>COUNTA($A$4:A1010)</f>
        <v>621</v>
      </c>
      <c r="B1011" s="47" t="s">
        <v>1427</v>
      </c>
      <c r="C1011" s="30" t="s">
        <v>1460</v>
      </c>
      <c r="D1011" s="47" t="s">
        <v>1461</v>
      </c>
      <c r="E1011" s="47" t="s">
        <v>1469</v>
      </c>
      <c r="F1011" s="47" t="s">
        <v>38</v>
      </c>
      <c r="G1011" s="47">
        <v>4</v>
      </c>
      <c r="H1011" s="47" t="s">
        <v>208</v>
      </c>
      <c r="I1011" s="47" t="s">
        <v>1461</v>
      </c>
      <c r="J1011" s="47" t="s">
        <v>1470</v>
      </c>
      <c r="K1011" s="47">
        <v>1680</v>
      </c>
      <c r="L1011" s="73">
        <v>2640</v>
      </c>
      <c r="M1011" s="47">
        <v>0</v>
      </c>
      <c r="N1011" s="47"/>
    </row>
    <row r="1012" ht="30" customHeight="1" spans="1:14">
      <c r="A1012" s="17"/>
      <c r="B1012" s="47"/>
      <c r="C1012" s="30"/>
      <c r="D1012" s="47"/>
      <c r="E1012" s="47"/>
      <c r="F1012" s="47"/>
      <c r="G1012" s="47"/>
      <c r="H1012" s="47" t="s">
        <v>1455</v>
      </c>
      <c r="I1012" s="47" t="s">
        <v>1461</v>
      </c>
      <c r="J1012" s="47" t="s">
        <v>1471</v>
      </c>
      <c r="K1012" s="47">
        <v>960</v>
      </c>
      <c r="L1012" s="73"/>
      <c r="M1012" s="47"/>
      <c r="N1012" s="47"/>
    </row>
    <row r="1013" ht="25" customHeight="1" spans="1:14">
      <c r="A1013" s="17">
        <f>COUNTA($A$4:A1012)</f>
        <v>622</v>
      </c>
      <c r="B1013" s="47" t="s">
        <v>1427</v>
      </c>
      <c r="C1013" s="30" t="s">
        <v>1472</v>
      </c>
      <c r="D1013" s="48" t="s">
        <v>1473</v>
      </c>
      <c r="E1013" s="47" t="s">
        <v>1474</v>
      </c>
      <c r="F1013" s="48" t="s">
        <v>64</v>
      </c>
      <c r="G1013" s="48">
        <v>3</v>
      </c>
      <c r="H1013" s="48" t="s">
        <v>100</v>
      </c>
      <c r="I1013" s="48" t="s">
        <v>1473</v>
      </c>
      <c r="J1013" s="48" t="s">
        <v>1475</v>
      </c>
      <c r="K1013" s="47">
        <v>2240</v>
      </c>
      <c r="L1013" s="73">
        <v>2240</v>
      </c>
      <c r="M1013" s="47">
        <v>420</v>
      </c>
      <c r="N1013" s="47" t="s">
        <v>1476</v>
      </c>
    </row>
    <row r="1014" ht="25" customHeight="1" spans="1:14">
      <c r="A1014" s="17">
        <f>COUNTA($A$4:A1013)</f>
        <v>623</v>
      </c>
      <c r="B1014" s="47" t="s">
        <v>1427</v>
      </c>
      <c r="C1014" s="30" t="s">
        <v>1472</v>
      </c>
      <c r="D1014" s="30" t="s">
        <v>1477</v>
      </c>
      <c r="E1014" s="30" t="s">
        <v>1478</v>
      </c>
      <c r="F1014" s="30" t="s">
        <v>38</v>
      </c>
      <c r="G1014" s="30">
        <v>3</v>
      </c>
      <c r="H1014" s="48" t="s">
        <v>100</v>
      </c>
      <c r="I1014" s="30" t="s">
        <v>1477</v>
      </c>
      <c r="J1014" s="30" t="s">
        <v>1444</v>
      </c>
      <c r="K1014" s="30">
        <v>240</v>
      </c>
      <c r="L1014" s="33">
        <v>240</v>
      </c>
      <c r="M1014" s="30">
        <v>1080</v>
      </c>
      <c r="N1014" s="30"/>
    </row>
    <row r="1015" ht="25" customHeight="1" spans="1:14">
      <c r="A1015" s="17">
        <f>COUNTA($A$4:A1014)</f>
        <v>624</v>
      </c>
      <c r="B1015" s="47" t="s">
        <v>1427</v>
      </c>
      <c r="C1015" s="30" t="s">
        <v>1472</v>
      </c>
      <c r="D1015" s="30" t="s">
        <v>1479</v>
      </c>
      <c r="E1015" s="30" t="s">
        <v>1480</v>
      </c>
      <c r="F1015" s="30" t="s">
        <v>22</v>
      </c>
      <c r="G1015" s="30">
        <v>3</v>
      </c>
      <c r="H1015" s="30" t="s">
        <v>50</v>
      </c>
      <c r="I1015" s="30" t="s">
        <v>1479</v>
      </c>
      <c r="J1015" s="30" t="s">
        <v>1481</v>
      </c>
      <c r="K1015" s="30">
        <v>216</v>
      </c>
      <c r="L1015" s="33">
        <v>216</v>
      </c>
      <c r="M1015" s="30">
        <v>456</v>
      </c>
      <c r="N1015" s="30"/>
    </row>
    <row r="1016" ht="25" customHeight="1" spans="1:14">
      <c r="A1016" s="17">
        <f>COUNTA($A$4:A1015)</f>
        <v>625</v>
      </c>
      <c r="B1016" s="31" t="s">
        <v>1427</v>
      </c>
      <c r="C1016" s="30" t="s">
        <v>1472</v>
      </c>
      <c r="D1016" s="30" t="s">
        <v>1479</v>
      </c>
      <c r="E1016" s="30" t="s">
        <v>1482</v>
      </c>
      <c r="F1016" s="30" t="s">
        <v>64</v>
      </c>
      <c r="G1016" s="30">
        <v>5</v>
      </c>
      <c r="H1016" s="30" t="s">
        <v>100</v>
      </c>
      <c r="I1016" s="30" t="s">
        <v>1479</v>
      </c>
      <c r="J1016" s="30" t="s">
        <v>1483</v>
      </c>
      <c r="K1016" s="30">
        <v>1088</v>
      </c>
      <c r="L1016" s="33">
        <v>2084</v>
      </c>
      <c r="M1016" s="30">
        <v>1856</v>
      </c>
      <c r="N1016" s="30"/>
    </row>
    <row r="1017" ht="25" customHeight="1" spans="1:14">
      <c r="A1017" s="17"/>
      <c r="B1017" s="31"/>
      <c r="C1017" s="30"/>
      <c r="D1017" s="30"/>
      <c r="E1017" s="30"/>
      <c r="F1017" s="30"/>
      <c r="G1017" s="30"/>
      <c r="H1017" s="30" t="s">
        <v>1484</v>
      </c>
      <c r="I1017" s="30" t="s">
        <v>1479</v>
      </c>
      <c r="J1017" s="30" t="s">
        <v>1463</v>
      </c>
      <c r="K1017" s="30">
        <v>720</v>
      </c>
      <c r="L1017" s="33"/>
      <c r="M1017" s="30"/>
      <c r="N1017" s="30"/>
    </row>
    <row r="1018" ht="25" customHeight="1" spans="1:14">
      <c r="A1018" s="17"/>
      <c r="B1018" s="31"/>
      <c r="C1018" s="30"/>
      <c r="D1018" s="30"/>
      <c r="E1018" s="30"/>
      <c r="F1018" s="30"/>
      <c r="G1018" s="30"/>
      <c r="H1018" s="30" t="s">
        <v>50</v>
      </c>
      <c r="I1018" s="30" t="s">
        <v>1479</v>
      </c>
      <c r="J1018" s="30" t="s">
        <v>1450</v>
      </c>
      <c r="K1018" s="30">
        <v>276</v>
      </c>
      <c r="L1018" s="33"/>
      <c r="M1018" s="30"/>
      <c r="N1018" s="30"/>
    </row>
    <row r="1019" ht="25" customHeight="1" spans="1:14">
      <c r="A1019" s="17">
        <f>COUNTA($A$4:A1018)</f>
        <v>626</v>
      </c>
      <c r="B1019" s="47" t="s">
        <v>1427</v>
      </c>
      <c r="C1019" s="48" t="s">
        <v>1472</v>
      </c>
      <c r="D1019" s="48" t="s">
        <v>1485</v>
      </c>
      <c r="E1019" s="48" t="s">
        <v>899</v>
      </c>
      <c r="F1019" s="48" t="s">
        <v>64</v>
      </c>
      <c r="G1019" s="48">
        <v>4</v>
      </c>
      <c r="H1019" s="30" t="s">
        <v>50</v>
      </c>
      <c r="I1019" s="48" t="s">
        <v>1485</v>
      </c>
      <c r="J1019" s="48" t="s">
        <v>1486</v>
      </c>
      <c r="K1019" s="47">
        <v>300</v>
      </c>
      <c r="L1019" s="73">
        <v>300</v>
      </c>
      <c r="M1019" s="30">
        <v>320</v>
      </c>
      <c r="N1019" s="30"/>
    </row>
    <row r="1020" ht="25" customHeight="1" spans="1:14">
      <c r="A1020" s="17">
        <f>COUNTA($A$4:A1019)</f>
        <v>627</v>
      </c>
      <c r="B1020" s="47" t="s">
        <v>1427</v>
      </c>
      <c r="C1020" s="48" t="s">
        <v>1472</v>
      </c>
      <c r="D1020" s="48" t="s">
        <v>1473</v>
      </c>
      <c r="E1020" s="30" t="s">
        <v>1487</v>
      </c>
      <c r="F1020" s="30" t="s">
        <v>38</v>
      </c>
      <c r="G1020" s="30">
        <v>4</v>
      </c>
      <c r="H1020" s="30" t="s">
        <v>50</v>
      </c>
      <c r="I1020" s="48" t="s">
        <v>1473</v>
      </c>
      <c r="J1020" s="30" t="s">
        <v>1433</v>
      </c>
      <c r="K1020" s="30">
        <v>324</v>
      </c>
      <c r="L1020" s="33">
        <v>324</v>
      </c>
      <c r="M1020" s="30">
        <v>0</v>
      </c>
      <c r="N1020" s="30" t="s">
        <v>1488</v>
      </c>
    </row>
    <row r="1021" ht="25" customHeight="1" spans="1:14">
      <c r="A1021" s="17">
        <f>COUNTA($A$4:A1020)</f>
        <v>628</v>
      </c>
      <c r="B1021" s="47" t="s">
        <v>1427</v>
      </c>
      <c r="C1021" s="48" t="s">
        <v>1472</v>
      </c>
      <c r="D1021" s="48" t="s">
        <v>1489</v>
      </c>
      <c r="E1021" s="47" t="s">
        <v>1490</v>
      </c>
      <c r="F1021" s="48" t="s">
        <v>64</v>
      </c>
      <c r="G1021" s="47">
        <v>3</v>
      </c>
      <c r="H1021" s="30" t="s">
        <v>1465</v>
      </c>
      <c r="I1021" s="48" t="s">
        <v>1485</v>
      </c>
      <c r="J1021" s="30" t="s">
        <v>1471</v>
      </c>
      <c r="K1021" s="30">
        <v>640</v>
      </c>
      <c r="L1021" s="33">
        <v>640</v>
      </c>
      <c r="M1021" s="30">
        <v>4000</v>
      </c>
      <c r="N1021" s="30"/>
    </row>
    <row r="1022" ht="25" customHeight="1" spans="1:14">
      <c r="A1022" s="17">
        <f>COUNTA($A$4:A1021)</f>
        <v>629</v>
      </c>
      <c r="B1022" s="47" t="s">
        <v>1427</v>
      </c>
      <c r="C1022" s="47" t="s">
        <v>1472</v>
      </c>
      <c r="D1022" s="47" t="s">
        <v>1473</v>
      </c>
      <c r="E1022" s="30" t="s">
        <v>1491</v>
      </c>
      <c r="F1022" s="30" t="s">
        <v>38</v>
      </c>
      <c r="G1022" s="30">
        <v>5</v>
      </c>
      <c r="H1022" s="30" t="s">
        <v>252</v>
      </c>
      <c r="I1022" s="30" t="s">
        <v>1473</v>
      </c>
      <c r="J1022" s="30" t="s">
        <v>1492</v>
      </c>
      <c r="K1022" s="30">
        <v>1260</v>
      </c>
      <c r="L1022" s="33">
        <v>1260</v>
      </c>
      <c r="M1022" s="30">
        <v>480</v>
      </c>
      <c r="N1022" s="30"/>
    </row>
    <row r="1023" ht="25" customHeight="1" spans="1:14">
      <c r="A1023" s="17">
        <f>COUNTA($A$4:A1022)</f>
        <v>630</v>
      </c>
      <c r="B1023" s="30" t="s">
        <v>1427</v>
      </c>
      <c r="C1023" s="30" t="s">
        <v>1493</v>
      </c>
      <c r="D1023" s="30" t="s">
        <v>1494</v>
      </c>
      <c r="E1023" s="30" t="s">
        <v>1495</v>
      </c>
      <c r="F1023" s="30" t="s">
        <v>64</v>
      </c>
      <c r="G1023" s="30">
        <v>4</v>
      </c>
      <c r="H1023" s="30" t="s">
        <v>1465</v>
      </c>
      <c r="I1023" s="30" t="s">
        <v>1494</v>
      </c>
      <c r="J1023" s="30" t="s">
        <v>1496</v>
      </c>
      <c r="K1023" s="30">
        <v>192</v>
      </c>
      <c r="L1023" s="33">
        <v>192</v>
      </c>
      <c r="M1023" s="30">
        <v>0</v>
      </c>
      <c r="N1023" s="30"/>
    </row>
    <row r="1024" ht="25" customHeight="1" spans="1:14">
      <c r="A1024" s="30">
        <f>COUNTA($A$4:A1023)</f>
        <v>631</v>
      </c>
      <c r="B1024" s="72" t="s">
        <v>1497</v>
      </c>
      <c r="C1024" s="30" t="s">
        <v>1498</v>
      </c>
      <c r="D1024" s="30" t="s">
        <v>1499</v>
      </c>
      <c r="E1024" s="30" t="s">
        <v>1500</v>
      </c>
      <c r="F1024" s="30" t="s">
        <v>27</v>
      </c>
      <c r="G1024" s="30">
        <v>3</v>
      </c>
      <c r="H1024" s="30" t="s">
        <v>50</v>
      </c>
      <c r="I1024" s="30" t="s">
        <v>1498</v>
      </c>
      <c r="J1024" s="30" t="s">
        <v>1501</v>
      </c>
      <c r="K1024" s="30">
        <v>240</v>
      </c>
      <c r="L1024" s="33">
        <v>240</v>
      </c>
      <c r="M1024" s="30"/>
      <c r="N1024" s="30"/>
    </row>
    <row r="1025" ht="25" customHeight="1" spans="1:14">
      <c r="A1025" s="30">
        <f>COUNTA($A$4:A1024)</f>
        <v>632</v>
      </c>
      <c r="B1025" s="72" t="s">
        <v>1497</v>
      </c>
      <c r="C1025" s="30" t="s">
        <v>1498</v>
      </c>
      <c r="D1025" s="30" t="s">
        <v>1502</v>
      </c>
      <c r="E1025" s="30" t="s">
        <v>1503</v>
      </c>
      <c r="F1025" s="30" t="s">
        <v>67</v>
      </c>
      <c r="G1025" s="30">
        <v>3</v>
      </c>
      <c r="H1025" s="30" t="s">
        <v>29</v>
      </c>
      <c r="I1025" s="30" t="s">
        <v>1498</v>
      </c>
      <c r="J1025" s="30" t="s">
        <v>1504</v>
      </c>
      <c r="K1025" s="30">
        <v>1024</v>
      </c>
      <c r="L1025" s="33">
        <v>2624</v>
      </c>
      <c r="M1025" s="30"/>
      <c r="N1025" s="30"/>
    </row>
    <row r="1026" ht="25" customHeight="1" spans="1:14">
      <c r="A1026" s="30"/>
      <c r="B1026" s="72"/>
      <c r="C1026" s="30"/>
      <c r="D1026" s="30"/>
      <c r="E1026" s="30"/>
      <c r="F1026" s="30"/>
      <c r="G1026" s="30"/>
      <c r="H1026" s="30" t="s">
        <v>174</v>
      </c>
      <c r="I1026" s="30" t="s">
        <v>1498</v>
      </c>
      <c r="J1026" s="30" t="s">
        <v>1505</v>
      </c>
      <c r="K1026" s="30">
        <v>1600</v>
      </c>
      <c r="L1026" s="33"/>
      <c r="M1026" s="30"/>
      <c r="N1026" s="30"/>
    </row>
    <row r="1027" ht="25" customHeight="1" spans="1:14">
      <c r="A1027" s="30">
        <f>COUNTA($A$4:A1026)</f>
        <v>633</v>
      </c>
      <c r="B1027" s="72" t="s">
        <v>1497</v>
      </c>
      <c r="C1027" s="30" t="s">
        <v>1498</v>
      </c>
      <c r="D1027" s="30" t="s">
        <v>1502</v>
      </c>
      <c r="E1027" s="30" t="s">
        <v>1506</v>
      </c>
      <c r="F1027" s="30" t="s">
        <v>67</v>
      </c>
      <c r="G1027" s="30">
        <v>1</v>
      </c>
      <c r="H1027" s="30" t="s">
        <v>29</v>
      </c>
      <c r="I1027" s="30" t="s">
        <v>1498</v>
      </c>
      <c r="J1027" s="30" t="s">
        <v>1507</v>
      </c>
      <c r="K1027" s="30">
        <v>1280</v>
      </c>
      <c r="L1027" s="33">
        <v>3600</v>
      </c>
      <c r="M1027" s="30"/>
      <c r="N1027" s="30"/>
    </row>
    <row r="1028" ht="25" customHeight="1" spans="1:14">
      <c r="A1028" s="30"/>
      <c r="B1028" s="72"/>
      <c r="C1028" s="30"/>
      <c r="D1028" s="30"/>
      <c r="E1028" s="30"/>
      <c r="F1028" s="30"/>
      <c r="G1028" s="30"/>
      <c r="H1028" s="30" t="s">
        <v>174</v>
      </c>
      <c r="I1028" s="30" t="s">
        <v>1498</v>
      </c>
      <c r="J1028" s="30" t="s">
        <v>1508</v>
      </c>
      <c r="K1028" s="30">
        <v>1920</v>
      </c>
      <c r="L1028" s="33"/>
      <c r="M1028" s="30"/>
      <c r="N1028" s="30"/>
    </row>
    <row r="1029" ht="25" customHeight="1" spans="1:14">
      <c r="A1029" s="30"/>
      <c r="B1029" s="72"/>
      <c r="C1029" s="30"/>
      <c r="D1029" s="30"/>
      <c r="E1029" s="30"/>
      <c r="F1029" s="30"/>
      <c r="G1029" s="30"/>
      <c r="H1029" s="30" t="s">
        <v>193</v>
      </c>
      <c r="I1029" s="30" t="s">
        <v>1498</v>
      </c>
      <c r="J1029" s="30" t="s">
        <v>1444</v>
      </c>
      <c r="K1029" s="30">
        <v>400</v>
      </c>
      <c r="L1029" s="33"/>
      <c r="M1029" s="30"/>
      <c r="N1029" s="30"/>
    </row>
    <row r="1030" ht="25" customHeight="1" spans="1:14">
      <c r="A1030" s="30">
        <f>COUNTA($A$4:A1029)</f>
        <v>634</v>
      </c>
      <c r="B1030" s="72" t="s">
        <v>1497</v>
      </c>
      <c r="C1030" s="30" t="s">
        <v>1509</v>
      </c>
      <c r="D1030" s="30" t="s">
        <v>1510</v>
      </c>
      <c r="E1030" s="30" t="s">
        <v>1511</v>
      </c>
      <c r="F1030" s="30" t="s">
        <v>173</v>
      </c>
      <c r="G1030" s="30">
        <v>4</v>
      </c>
      <c r="H1030" s="30" t="s">
        <v>29</v>
      </c>
      <c r="I1030" s="30" t="s">
        <v>1509</v>
      </c>
      <c r="J1030" s="30" t="s">
        <v>1508</v>
      </c>
      <c r="K1030" s="30">
        <v>720</v>
      </c>
      <c r="L1030" s="33">
        <v>720</v>
      </c>
      <c r="M1030" s="30"/>
      <c r="N1030" s="30"/>
    </row>
    <row r="1031" ht="25" customHeight="1" spans="1:14">
      <c r="A1031" s="30">
        <f>COUNTA($A$4:A1030)</f>
        <v>635</v>
      </c>
      <c r="B1031" s="72" t="s">
        <v>1497</v>
      </c>
      <c r="C1031" s="30" t="s">
        <v>1512</v>
      </c>
      <c r="D1031" s="30" t="s">
        <v>1513</v>
      </c>
      <c r="E1031" s="30" t="s">
        <v>1514</v>
      </c>
      <c r="F1031" s="30" t="s">
        <v>173</v>
      </c>
      <c r="G1031" s="30">
        <v>2</v>
      </c>
      <c r="H1031" s="30" t="s">
        <v>60</v>
      </c>
      <c r="I1031" s="30" t="s">
        <v>1512</v>
      </c>
      <c r="J1031" s="30" t="s">
        <v>1515</v>
      </c>
      <c r="K1031" s="30">
        <v>5000</v>
      </c>
      <c r="L1031" s="33">
        <v>5000</v>
      </c>
      <c r="M1031" s="30"/>
      <c r="N1031" s="30"/>
    </row>
    <row r="1032" ht="25" customHeight="1" spans="1:14">
      <c r="A1032" s="30">
        <f>COUNTA($A$4:A1031)</f>
        <v>636</v>
      </c>
      <c r="B1032" s="72" t="s">
        <v>1497</v>
      </c>
      <c r="C1032" s="30" t="s">
        <v>1512</v>
      </c>
      <c r="D1032" s="30" t="s">
        <v>1516</v>
      </c>
      <c r="E1032" s="30" t="s">
        <v>1517</v>
      </c>
      <c r="F1032" s="30" t="s">
        <v>34</v>
      </c>
      <c r="G1032" s="30">
        <v>5</v>
      </c>
      <c r="H1032" s="30" t="s">
        <v>29</v>
      </c>
      <c r="I1032" s="30" t="s">
        <v>1512</v>
      </c>
      <c r="J1032" s="30" t="s">
        <v>1518</v>
      </c>
      <c r="K1032" s="30">
        <v>2080</v>
      </c>
      <c r="L1032" s="33">
        <v>2080</v>
      </c>
      <c r="M1032" s="30"/>
      <c r="N1032" s="30"/>
    </row>
    <row r="1033" ht="25" customHeight="1" spans="1:14">
      <c r="A1033" s="30">
        <f>COUNTA($A$4:A1032)</f>
        <v>637</v>
      </c>
      <c r="B1033" s="72" t="s">
        <v>1497</v>
      </c>
      <c r="C1033" s="30" t="s">
        <v>1512</v>
      </c>
      <c r="D1033" s="30" t="s">
        <v>1516</v>
      </c>
      <c r="E1033" s="30" t="s">
        <v>1519</v>
      </c>
      <c r="F1033" s="30" t="s">
        <v>173</v>
      </c>
      <c r="G1033" s="30">
        <v>3</v>
      </c>
      <c r="H1033" s="30" t="s">
        <v>29</v>
      </c>
      <c r="I1033" s="30" t="s">
        <v>1512</v>
      </c>
      <c r="J1033" s="30" t="s">
        <v>1520</v>
      </c>
      <c r="K1033" s="30">
        <v>576</v>
      </c>
      <c r="L1033" s="33">
        <v>1056</v>
      </c>
      <c r="M1033" s="30"/>
      <c r="N1033" s="30"/>
    </row>
    <row r="1034" ht="25" customHeight="1" spans="1:14">
      <c r="A1034" s="30"/>
      <c r="B1034" s="72"/>
      <c r="C1034" s="30"/>
      <c r="D1034" s="30"/>
      <c r="E1034" s="30"/>
      <c r="F1034" s="30"/>
      <c r="G1034" s="30"/>
      <c r="H1034" s="30" t="s">
        <v>174</v>
      </c>
      <c r="I1034" s="30" t="s">
        <v>1512</v>
      </c>
      <c r="J1034" s="30" t="s">
        <v>1444</v>
      </c>
      <c r="K1034" s="30">
        <v>480</v>
      </c>
      <c r="L1034" s="33"/>
      <c r="M1034" s="30"/>
      <c r="N1034" s="30"/>
    </row>
    <row r="1035" ht="25" customHeight="1" spans="1:14">
      <c r="A1035" s="30">
        <f>COUNTA($A$4:A1034)</f>
        <v>638</v>
      </c>
      <c r="B1035" s="72" t="s">
        <v>1497</v>
      </c>
      <c r="C1035" s="30" t="s">
        <v>1512</v>
      </c>
      <c r="D1035" s="30" t="s">
        <v>1521</v>
      </c>
      <c r="E1035" s="30" t="s">
        <v>1522</v>
      </c>
      <c r="F1035" s="30" t="s">
        <v>34</v>
      </c>
      <c r="G1035" s="30">
        <v>4</v>
      </c>
      <c r="H1035" s="30" t="s">
        <v>29</v>
      </c>
      <c r="I1035" s="30" t="s">
        <v>1512</v>
      </c>
      <c r="J1035" s="30" t="s">
        <v>1523</v>
      </c>
      <c r="K1035" s="30">
        <v>864</v>
      </c>
      <c r="L1035" s="33">
        <v>3168</v>
      </c>
      <c r="M1035" s="30"/>
      <c r="N1035" s="30"/>
    </row>
    <row r="1036" ht="25" customHeight="1" spans="1:14">
      <c r="A1036" s="30"/>
      <c r="B1036" s="72"/>
      <c r="C1036" s="30"/>
      <c r="D1036" s="30"/>
      <c r="E1036" s="30"/>
      <c r="F1036" s="30"/>
      <c r="G1036" s="30"/>
      <c r="H1036" s="30" t="s">
        <v>174</v>
      </c>
      <c r="I1036" s="30" t="s">
        <v>1512</v>
      </c>
      <c r="J1036" s="30" t="s">
        <v>1524</v>
      </c>
      <c r="K1036" s="30">
        <v>2304</v>
      </c>
      <c r="L1036" s="33"/>
      <c r="M1036" s="30"/>
      <c r="N1036" s="30"/>
    </row>
    <row r="1037" ht="25" customHeight="1" spans="1:14">
      <c r="A1037" s="30">
        <f>COUNTA($A$4:A1036)</f>
        <v>639</v>
      </c>
      <c r="B1037" s="72" t="s">
        <v>1497</v>
      </c>
      <c r="C1037" s="30" t="s">
        <v>1512</v>
      </c>
      <c r="D1037" s="30" t="s">
        <v>1525</v>
      </c>
      <c r="E1037" s="30" t="s">
        <v>1526</v>
      </c>
      <c r="F1037" s="30" t="s">
        <v>67</v>
      </c>
      <c r="G1037" s="30">
        <v>4</v>
      </c>
      <c r="H1037" s="30" t="s">
        <v>29</v>
      </c>
      <c r="I1037" s="30" t="s">
        <v>1512</v>
      </c>
      <c r="J1037" s="30" t="s">
        <v>1463</v>
      </c>
      <c r="K1037" s="30">
        <v>480</v>
      </c>
      <c r="L1037" s="33">
        <v>2400</v>
      </c>
      <c r="M1037" s="30"/>
      <c r="N1037" s="30"/>
    </row>
    <row r="1038" ht="25" customHeight="1" spans="1:14">
      <c r="A1038" s="30"/>
      <c r="B1038" s="72"/>
      <c r="C1038" s="30"/>
      <c r="D1038" s="30"/>
      <c r="E1038" s="30"/>
      <c r="F1038" s="30"/>
      <c r="G1038" s="30"/>
      <c r="H1038" s="30" t="s">
        <v>174</v>
      </c>
      <c r="I1038" s="30" t="s">
        <v>1512</v>
      </c>
      <c r="J1038" s="30" t="s">
        <v>1508</v>
      </c>
      <c r="K1038" s="30">
        <v>1920</v>
      </c>
      <c r="L1038" s="33"/>
      <c r="M1038" s="30"/>
      <c r="N1038" s="30"/>
    </row>
    <row r="1039" ht="25" customHeight="1" spans="1:14">
      <c r="A1039" s="30">
        <f>COUNTA($A$4:A1038)</f>
        <v>640</v>
      </c>
      <c r="B1039" s="72" t="s">
        <v>1497</v>
      </c>
      <c r="C1039" s="30" t="s">
        <v>1512</v>
      </c>
      <c r="D1039" s="30" t="s">
        <v>1527</v>
      </c>
      <c r="E1039" s="30" t="s">
        <v>1528</v>
      </c>
      <c r="F1039" s="30" t="s">
        <v>173</v>
      </c>
      <c r="G1039" s="30">
        <v>3</v>
      </c>
      <c r="H1039" s="30" t="s">
        <v>29</v>
      </c>
      <c r="I1039" s="30" t="s">
        <v>1512</v>
      </c>
      <c r="J1039" s="30" t="s">
        <v>1463</v>
      </c>
      <c r="K1039" s="30">
        <v>360</v>
      </c>
      <c r="L1039" s="33">
        <v>1800</v>
      </c>
      <c r="M1039" s="30"/>
      <c r="N1039" s="30"/>
    </row>
    <row r="1040" ht="25" customHeight="1" spans="1:14">
      <c r="A1040" s="30"/>
      <c r="B1040" s="72"/>
      <c r="C1040" s="30"/>
      <c r="D1040" s="30"/>
      <c r="E1040" s="30"/>
      <c r="F1040" s="30"/>
      <c r="G1040" s="30"/>
      <c r="H1040" s="30" t="s">
        <v>174</v>
      </c>
      <c r="I1040" s="30" t="s">
        <v>1512</v>
      </c>
      <c r="J1040" s="30" t="s">
        <v>1508</v>
      </c>
      <c r="K1040" s="30">
        <v>1440</v>
      </c>
      <c r="L1040" s="33"/>
      <c r="M1040" s="30"/>
      <c r="N1040" s="30"/>
    </row>
    <row r="1041" ht="25" customHeight="1" spans="1:14">
      <c r="A1041" s="30">
        <f>COUNTA($A$4:A1040)</f>
        <v>641</v>
      </c>
      <c r="B1041" s="72" t="s">
        <v>1497</v>
      </c>
      <c r="C1041" s="30" t="s">
        <v>1512</v>
      </c>
      <c r="D1041" s="30" t="s">
        <v>1529</v>
      </c>
      <c r="E1041" s="30" t="s">
        <v>1530</v>
      </c>
      <c r="F1041" s="30" t="s">
        <v>67</v>
      </c>
      <c r="G1041" s="30">
        <v>1</v>
      </c>
      <c r="H1041" s="30" t="s">
        <v>177</v>
      </c>
      <c r="I1041" s="30" t="s">
        <v>1512</v>
      </c>
      <c r="J1041" s="30" t="s">
        <v>1444</v>
      </c>
      <c r="K1041" s="30">
        <v>480</v>
      </c>
      <c r="L1041" s="33">
        <v>480</v>
      </c>
      <c r="M1041" s="30"/>
      <c r="N1041" s="30"/>
    </row>
    <row r="1042" ht="25" customHeight="1" spans="1:14">
      <c r="A1042" s="30">
        <f>COUNTA($A$4:A1041)</f>
        <v>642</v>
      </c>
      <c r="B1042" s="72" t="s">
        <v>1497</v>
      </c>
      <c r="C1042" s="30" t="s">
        <v>1512</v>
      </c>
      <c r="D1042" s="30" t="s">
        <v>1529</v>
      </c>
      <c r="E1042" s="30" t="s">
        <v>1531</v>
      </c>
      <c r="F1042" s="30" t="s">
        <v>64</v>
      </c>
      <c r="G1042" s="30">
        <v>4</v>
      </c>
      <c r="H1042" s="30" t="s">
        <v>29</v>
      </c>
      <c r="I1042" s="30" t="s">
        <v>1512</v>
      </c>
      <c r="J1042" s="30" t="s">
        <v>1459</v>
      </c>
      <c r="K1042" s="30">
        <v>384</v>
      </c>
      <c r="L1042" s="33">
        <v>1536</v>
      </c>
      <c r="M1042" s="30"/>
      <c r="N1042" s="30"/>
    </row>
    <row r="1043" ht="25" customHeight="1" spans="1:14">
      <c r="A1043" s="30"/>
      <c r="B1043" s="72"/>
      <c r="C1043" s="30"/>
      <c r="D1043" s="30"/>
      <c r="E1043" s="30"/>
      <c r="F1043" s="30"/>
      <c r="G1043" s="30"/>
      <c r="H1043" s="30" t="s">
        <v>174</v>
      </c>
      <c r="I1043" s="30" t="s">
        <v>1512</v>
      </c>
      <c r="J1043" s="30" t="s">
        <v>1532</v>
      </c>
      <c r="K1043" s="30">
        <v>1152</v>
      </c>
      <c r="L1043" s="33"/>
      <c r="M1043" s="30"/>
      <c r="N1043" s="30"/>
    </row>
    <row r="1044" ht="25" customHeight="1" spans="1:14">
      <c r="A1044" s="30">
        <f>COUNTA($A$4:A1043)</f>
        <v>643</v>
      </c>
      <c r="B1044" s="72" t="s">
        <v>1497</v>
      </c>
      <c r="C1044" s="30" t="s">
        <v>1533</v>
      </c>
      <c r="D1044" s="30" t="s">
        <v>1534</v>
      </c>
      <c r="E1044" s="30" t="s">
        <v>1535</v>
      </c>
      <c r="F1044" s="30" t="s">
        <v>424</v>
      </c>
      <c r="G1044" s="30">
        <v>4</v>
      </c>
      <c r="H1044" s="30" t="s">
        <v>174</v>
      </c>
      <c r="I1044" s="30" t="s">
        <v>1533</v>
      </c>
      <c r="J1044" s="30" t="s">
        <v>1536</v>
      </c>
      <c r="K1044" s="30">
        <v>3680</v>
      </c>
      <c r="L1044" s="33">
        <v>5000</v>
      </c>
      <c r="M1044" s="30"/>
      <c r="N1044" s="30"/>
    </row>
    <row r="1045" ht="25" customHeight="1" spans="1:14">
      <c r="A1045" s="30"/>
      <c r="B1045" s="72"/>
      <c r="C1045" s="30"/>
      <c r="D1045" s="30"/>
      <c r="E1045" s="30"/>
      <c r="F1045" s="30"/>
      <c r="G1045" s="30"/>
      <c r="H1045" s="30" t="s">
        <v>29</v>
      </c>
      <c r="I1045" s="30" t="s">
        <v>1533</v>
      </c>
      <c r="J1045" s="30" t="s">
        <v>1537</v>
      </c>
      <c r="K1045" s="30">
        <v>1320</v>
      </c>
      <c r="L1045" s="33"/>
      <c r="M1045" s="30"/>
      <c r="N1045" s="30"/>
    </row>
    <row r="1046" ht="25" customHeight="1" spans="1:14">
      <c r="A1046" s="30">
        <f>COUNTA($A$4:A1045)</f>
        <v>644</v>
      </c>
      <c r="B1046" s="72" t="s">
        <v>1497</v>
      </c>
      <c r="C1046" s="30" t="s">
        <v>1533</v>
      </c>
      <c r="D1046" s="30" t="s">
        <v>1538</v>
      </c>
      <c r="E1046" s="30" t="s">
        <v>1539</v>
      </c>
      <c r="F1046" s="30" t="s">
        <v>64</v>
      </c>
      <c r="G1046" s="30">
        <v>2</v>
      </c>
      <c r="H1046" s="30" t="s">
        <v>174</v>
      </c>
      <c r="I1046" s="30" t="s">
        <v>1533</v>
      </c>
      <c r="J1046" s="30" t="s">
        <v>1458</v>
      </c>
      <c r="K1046" s="30">
        <v>1408</v>
      </c>
      <c r="L1046" s="33">
        <v>2080</v>
      </c>
      <c r="M1046" s="30"/>
      <c r="N1046" s="30" t="s">
        <v>1540</v>
      </c>
    </row>
    <row r="1047" ht="25" customHeight="1" spans="1:14">
      <c r="A1047" s="30"/>
      <c r="B1047" s="72"/>
      <c r="C1047" s="30"/>
      <c r="D1047" s="30"/>
      <c r="E1047" s="30"/>
      <c r="F1047" s="30"/>
      <c r="G1047" s="30"/>
      <c r="H1047" s="30" t="s">
        <v>1541</v>
      </c>
      <c r="I1047" s="30" t="s">
        <v>1533</v>
      </c>
      <c r="J1047" s="30" t="s">
        <v>1459</v>
      </c>
      <c r="K1047" s="30">
        <v>672</v>
      </c>
      <c r="L1047" s="33"/>
      <c r="M1047" s="30"/>
      <c r="N1047" s="30" t="s">
        <v>1540</v>
      </c>
    </row>
    <row r="1048" ht="25" customHeight="1" spans="1:14">
      <c r="A1048" s="30">
        <f>COUNTA($A$4:A1047)</f>
        <v>645</v>
      </c>
      <c r="B1048" s="72" t="s">
        <v>1497</v>
      </c>
      <c r="C1048" s="30" t="s">
        <v>1533</v>
      </c>
      <c r="D1048" s="30" t="s">
        <v>1542</v>
      </c>
      <c r="E1048" s="30" t="s">
        <v>1543</v>
      </c>
      <c r="F1048" s="30" t="s">
        <v>64</v>
      </c>
      <c r="G1048" s="30">
        <v>4</v>
      </c>
      <c r="H1048" s="30" t="s">
        <v>174</v>
      </c>
      <c r="I1048" s="30" t="s">
        <v>1533</v>
      </c>
      <c r="J1048" s="30" t="s">
        <v>1544</v>
      </c>
      <c r="K1048" s="30">
        <v>1472</v>
      </c>
      <c r="L1048" s="33">
        <v>3152</v>
      </c>
      <c r="M1048" s="30"/>
      <c r="N1048" s="30"/>
    </row>
    <row r="1049" ht="25" customHeight="1" spans="1:14">
      <c r="A1049" s="30"/>
      <c r="B1049" s="72"/>
      <c r="C1049" s="30"/>
      <c r="D1049" s="30"/>
      <c r="E1049" s="30"/>
      <c r="F1049" s="30"/>
      <c r="G1049" s="30"/>
      <c r="H1049" s="30" t="s">
        <v>1541</v>
      </c>
      <c r="I1049" s="30" t="s">
        <v>1533</v>
      </c>
      <c r="J1049" s="30" t="s">
        <v>1508</v>
      </c>
      <c r="K1049" s="30">
        <v>1680</v>
      </c>
      <c r="L1049" s="33"/>
      <c r="M1049" s="30"/>
      <c r="N1049" s="30"/>
    </row>
    <row r="1050" ht="25" customHeight="1" spans="1:14">
      <c r="A1050" s="30">
        <f>COUNTA($A$4:A1049)</f>
        <v>646</v>
      </c>
      <c r="B1050" s="72" t="s">
        <v>1497</v>
      </c>
      <c r="C1050" s="30" t="s">
        <v>1533</v>
      </c>
      <c r="D1050" s="30" t="s">
        <v>1542</v>
      </c>
      <c r="E1050" s="30" t="s">
        <v>1545</v>
      </c>
      <c r="F1050" s="44" t="s">
        <v>1546</v>
      </c>
      <c r="G1050" s="30">
        <v>3</v>
      </c>
      <c r="H1050" s="30" t="s">
        <v>1547</v>
      </c>
      <c r="I1050" s="30" t="s">
        <v>1533</v>
      </c>
      <c r="J1050" s="30" t="s">
        <v>1459</v>
      </c>
      <c r="K1050" s="30">
        <v>1440</v>
      </c>
      <c r="L1050" s="33">
        <v>1440</v>
      </c>
      <c r="M1050" s="30"/>
      <c r="N1050" s="30"/>
    </row>
    <row r="1051" ht="25" customHeight="1" spans="1:14">
      <c r="A1051" s="30">
        <f>COUNTA($A$4:A1050)</f>
        <v>647</v>
      </c>
      <c r="B1051" s="72" t="s">
        <v>1497</v>
      </c>
      <c r="C1051" s="30" t="s">
        <v>1548</v>
      </c>
      <c r="D1051" s="30" t="s">
        <v>1525</v>
      </c>
      <c r="E1051" s="30" t="s">
        <v>1549</v>
      </c>
      <c r="F1051" s="30" t="s">
        <v>64</v>
      </c>
      <c r="G1051" s="30">
        <v>4</v>
      </c>
      <c r="H1051" s="30" t="s">
        <v>174</v>
      </c>
      <c r="I1051" s="30" t="s">
        <v>1548</v>
      </c>
      <c r="J1051" s="30" t="s">
        <v>1468</v>
      </c>
      <c r="K1051" s="30">
        <v>1024</v>
      </c>
      <c r="L1051" s="33">
        <v>5000</v>
      </c>
      <c r="M1051" s="30"/>
      <c r="N1051" s="30"/>
    </row>
    <row r="1052" ht="25" customHeight="1" spans="1:14">
      <c r="A1052" s="30"/>
      <c r="B1052" s="72"/>
      <c r="C1052" s="30"/>
      <c r="D1052" s="30"/>
      <c r="E1052" s="30"/>
      <c r="F1052" s="30"/>
      <c r="G1052" s="30"/>
      <c r="H1052" s="30" t="s">
        <v>1541</v>
      </c>
      <c r="I1052" s="30" t="s">
        <v>1548</v>
      </c>
      <c r="J1052" s="30" t="s">
        <v>1550</v>
      </c>
      <c r="K1052" s="30">
        <v>3976</v>
      </c>
      <c r="L1052" s="33"/>
      <c r="M1052" s="30"/>
      <c r="N1052" s="30"/>
    </row>
    <row r="1053" ht="25" customHeight="1" spans="1:14">
      <c r="A1053" s="30">
        <f>COUNTA($A$4:A1052)</f>
        <v>648</v>
      </c>
      <c r="B1053" s="72" t="s">
        <v>1497</v>
      </c>
      <c r="C1053" s="30" t="s">
        <v>1548</v>
      </c>
      <c r="D1053" s="30" t="s">
        <v>1525</v>
      </c>
      <c r="E1053" s="30" t="s">
        <v>1551</v>
      </c>
      <c r="F1053" s="30" t="s">
        <v>34</v>
      </c>
      <c r="G1053" s="30">
        <v>3</v>
      </c>
      <c r="H1053" s="30" t="s">
        <v>174</v>
      </c>
      <c r="I1053" s="30" t="s">
        <v>1548</v>
      </c>
      <c r="J1053" s="30" t="s">
        <v>1552</v>
      </c>
      <c r="K1053" s="30">
        <v>1753.6</v>
      </c>
      <c r="L1053" s="33">
        <v>1753.6</v>
      </c>
      <c r="M1053" s="30"/>
      <c r="N1053" s="30"/>
    </row>
    <row r="1054" ht="25" customHeight="1" spans="1:14">
      <c r="A1054" s="30">
        <f>COUNTA($A$4:A1053)</f>
        <v>649</v>
      </c>
      <c r="B1054" s="72" t="s">
        <v>1497</v>
      </c>
      <c r="C1054" s="30" t="s">
        <v>1548</v>
      </c>
      <c r="D1054" s="30" t="s">
        <v>1553</v>
      </c>
      <c r="E1054" s="30" t="s">
        <v>1554</v>
      </c>
      <c r="F1054" s="30" t="s">
        <v>27</v>
      </c>
      <c r="G1054" s="30">
        <v>3</v>
      </c>
      <c r="H1054" s="30" t="s">
        <v>29</v>
      </c>
      <c r="I1054" s="30" t="s">
        <v>1548</v>
      </c>
      <c r="J1054" s="30" t="s">
        <v>1555</v>
      </c>
      <c r="K1054" s="30">
        <v>924.8</v>
      </c>
      <c r="L1054" s="33">
        <v>1564.8</v>
      </c>
      <c r="M1054" s="30"/>
      <c r="N1054" s="30"/>
    </row>
    <row r="1055" ht="25" customHeight="1" spans="1:14">
      <c r="A1055" s="30"/>
      <c r="B1055" s="72"/>
      <c r="C1055" s="30"/>
      <c r="D1055" s="30"/>
      <c r="E1055" s="30"/>
      <c r="F1055" s="30"/>
      <c r="G1055" s="30"/>
      <c r="H1055" s="30" t="s">
        <v>174</v>
      </c>
      <c r="I1055" s="30" t="s">
        <v>1548</v>
      </c>
      <c r="J1055" s="30" t="s">
        <v>1444</v>
      </c>
      <c r="K1055" s="30">
        <v>640</v>
      </c>
      <c r="L1055" s="33"/>
      <c r="M1055" s="30"/>
      <c r="N1055" s="30"/>
    </row>
    <row r="1056" ht="25" customHeight="1" spans="1:14">
      <c r="A1056" s="30">
        <f>COUNTA($A$4:A1055)</f>
        <v>650</v>
      </c>
      <c r="B1056" s="72" t="s">
        <v>1497</v>
      </c>
      <c r="C1056" s="30" t="s">
        <v>1548</v>
      </c>
      <c r="D1056" s="30" t="s">
        <v>1556</v>
      </c>
      <c r="E1056" s="30" t="s">
        <v>1557</v>
      </c>
      <c r="F1056" s="30" t="s">
        <v>221</v>
      </c>
      <c r="G1056" s="30">
        <v>1</v>
      </c>
      <c r="H1056" s="30" t="s">
        <v>29</v>
      </c>
      <c r="I1056" s="30" t="s">
        <v>1548</v>
      </c>
      <c r="J1056" s="30" t="s">
        <v>1508</v>
      </c>
      <c r="K1056" s="30">
        <v>1200</v>
      </c>
      <c r="L1056" s="33">
        <v>2000</v>
      </c>
      <c r="M1056" s="30"/>
      <c r="N1056" s="30"/>
    </row>
    <row r="1057" ht="25" customHeight="1" spans="1:14">
      <c r="A1057" s="30"/>
      <c r="B1057" s="72"/>
      <c r="C1057" s="30"/>
      <c r="D1057" s="30"/>
      <c r="E1057" s="30"/>
      <c r="F1057" s="30"/>
      <c r="G1057" s="30"/>
      <c r="H1057" s="30" t="s">
        <v>174</v>
      </c>
      <c r="I1057" s="30" t="s">
        <v>1548</v>
      </c>
      <c r="J1057" s="30" t="s">
        <v>1444</v>
      </c>
      <c r="K1057" s="30">
        <v>800</v>
      </c>
      <c r="L1057" s="33"/>
      <c r="M1057" s="30"/>
      <c r="N1057" s="30"/>
    </row>
    <row r="1058" ht="25" customHeight="1" spans="1:14">
      <c r="A1058" s="30">
        <f>COUNTA($A$4:A1057)</f>
        <v>651</v>
      </c>
      <c r="B1058" s="72" t="s">
        <v>1497</v>
      </c>
      <c r="C1058" s="30" t="s">
        <v>1548</v>
      </c>
      <c r="D1058" s="30" t="s">
        <v>1525</v>
      </c>
      <c r="E1058" s="30" t="s">
        <v>1558</v>
      </c>
      <c r="F1058" s="30" t="s">
        <v>424</v>
      </c>
      <c r="G1058" s="30">
        <v>1</v>
      </c>
      <c r="H1058" s="30" t="s">
        <v>1559</v>
      </c>
      <c r="I1058" s="30" t="s">
        <v>1548</v>
      </c>
      <c r="J1058" s="30" t="s">
        <v>1560</v>
      </c>
      <c r="K1058" s="30">
        <v>528</v>
      </c>
      <c r="L1058" s="33">
        <v>798</v>
      </c>
      <c r="M1058" s="30"/>
      <c r="N1058" s="30" t="s">
        <v>1561</v>
      </c>
    </row>
    <row r="1059" ht="25" customHeight="1" spans="1:14">
      <c r="A1059" s="30"/>
      <c r="B1059" s="72"/>
      <c r="C1059" s="30"/>
      <c r="D1059" s="30"/>
      <c r="E1059" s="30"/>
      <c r="F1059" s="30"/>
      <c r="G1059" s="30"/>
      <c r="H1059" s="30" t="s">
        <v>50</v>
      </c>
      <c r="I1059" s="30" t="s">
        <v>1548</v>
      </c>
      <c r="J1059" s="30" t="s">
        <v>1562</v>
      </c>
      <c r="K1059" s="30">
        <v>270</v>
      </c>
      <c r="L1059" s="33"/>
      <c r="M1059" s="30"/>
      <c r="N1059" s="30"/>
    </row>
    <row r="1060" ht="25" customHeight="1" spans="1:14">
      <c r="A1060" s="30">
        <f>COUNTA($A$4:A1059)</f>
        <v>652</v>
      </c>
      <c r="B1060" s="72" t="s">
        <v>1497</v>
      </c>
      <c r="C1060" s="30" t="s">
        <v>1563</v>
      </c>
      <c r="D1060" s="30" t="s">
        <v>1564</v>
      </c>
      <c r="E1060" s="30" t="s">
        <v>1565</v>
      </c>
      <c r="F1060" s="30" t="s">
        <v>173</v>
      </c>
      <c r="G1060" s="30">
        <v>1</v>
      </c>
      <c r="H1060" s="30" t="s">
        <v>252</v>
      </c>
      <c r="I1060" s="30" t="s">
        <v>1563</v>
      </c>
      <c r="J1060" s="30" t="s">
        <v>1459</v>
      </c>
      <c r="K1060" s="30">
        <v>432</v>
      </c>
      <c r="L1060" s="33">
        <v>432</v>
      </c>
      <c r="M1060" s="30"/>
      <c r="N1060" s="30"/>
    </row>
    <row r="1061" ht="25" customHeight="1" spans="1:14">
      <c r="A1061" s="30">
        <f>COUNTA($A$4:A1060)</f>
        <v>653</v>
      </c>
      <c r="B1061" s="72" t="s">
        <v>1497</v>
      </c>
      <c r="C1061" s="30" t="s">
        <v>1566</v>
      </c>
      <c r="D1061" s="30" t="s">
        <v>1567</v>
      </c>
      <c r="E1061" s="30" t="s">
        <v>1568</v>
      </c>
      <c r="F1061" s="30" t="s">
        <v>173</v>
      </c>
      <c r="G1061" s="30">
        <v>4</v>
      </c>
      <c r="H1061" s="30" t="s">
        <v>174</v>
      </c>
      <c r="I1061" s="30" t="s">
        <v>1566</v>
      </c>
      <c r="J1061" s="30" t="s">
        <v>1569</v>
      </c>
      <c r="K1061" s="30">
        <v>2160</v>
      </c>
      <c r="L1061" s="33">
        <v>2496</v>
      </c>
      <c r="M1061" s="30">
        <v>720</v>
      </c>
      <c r="N1061" s="30"/>
    </row>
    <row r="1062" ht="25" customHeight="1" spans="1:14">
      <c r="A1062" s="30"/>
      <c r="B1062" s="72"/>
      <c r="C1062" s="30"/>
      <c r="D1062" s="30"/>
      <c r="E1062" s="30"/>
      <c r="F1062" s="30"/>
      <c r="G1062" s="30"/>
      <c r="H1062" s="30" t="s">
        <v>29</v>
      </c>
      <c r="I1062" s="30" t="s">
        <v>1566</v>
      </c>
      <c r="J1062" s="30" t="s">
        <v>1441</v>
      </c>
      <c r="K1062" s="30">
        <v>336</v>
      </c>
      <c r="L1062" s="33"/>
      <c r="M1062" s="30"/>
      <c r="N1062" s="30"/>
    </row>
    <row r="1063" ht="25" customHeight="1" spans="1:14">
      <c r="A1063" s="30">
        <f>COUNTA($A$4:A1062)</f>
        <v>654</v>
      </c>
      <c r="B1063" s="72" t="s">
        <v>1497</v>
      </c>
      <c r="C1063" s="30" t="s">
        <v>1566</v>
      </c>
      <c r="D1063" s="30" t="s">
        <v>1570</v>
      </c>
      <c r="E1063" s="30" t="s">
        <v>1571</v>
      </c>
      <c r="F1063" s="30" t="s">
        <v>27</v>
      </c>
      <c r="G1063" s="30">
        <v>4</v>
      </c>
      <c r="H1063" s="30" t="s">
        <v>174</v>
      </c>
      <c r="I1063" s="30" t="s">
        <v>1566</v>
      </c>
      <c r="J1063" s="30" t="s">
        <v>1508</v>
      </c>
      <c r="K1063" s="30">
        <v>1920</v>
      </c>
      <c r="L1063" s="33">
        <v>1920</v>
      </c>
      <c r="M1063" s="30">
        <v>960</v>
      </c>
      <c r="N1063" s="30"/>
    </row>
    <row r="1064" ht="25" customHeight="1" spans="1:14">
      <c r="A1064" s="30">
        <f>COUNTA($A$4:A1063)</f>
        <v>655</v>
      </c>
      <c r="B1064" s="72" t="s">
        <v>1497</v>
      </c>
      <c r="C1064" s="30" t="s">
        <v>1566</v>
      </c>
      <c r="D1064" s="30" t="s">
        <v>1572</v>
      </c>
      <c r="E1064" s="30" t="s">
        <v>1573</v>
      </c>
      <c r="F1064" s="30" t="s">
        <v>95</v>
      </c>
      <c r="G1064" s="30">
        <v>3</v>
      </c>
      <c r="H1064" s="30" t="s">
        <v>174</v>
      </c>
      <c r="I1064" s="30" t="s">
        <v>1566</v>
      </c>
      <c r="J1064" s="30" t="s">
        <v>1574</v>
      </c>
      <c r="K1064" s="30">
        <v>832</v>
      </c>
      <c r="L1064" s="33">
        <v>1152</v>
      </c>
      <c r="M1064" s="30">
        <v>800</v>
      </c>
      <c r="N1064" s="30"/>
    </row>
    <row r="1065" ht="25" customHeight="1" spans="1:14">
      <c r="A1065" s="30"/>
      <c r="B1065" s="72"/>
      <c r="C1065" s="30"/>
      <c r="D1065" s="30"/>
      <c r="E1065" s="30"/>
      <c r="F1065" s="30"/>
      <c r="G1065" s="30"/>
      <c r="H1065" s="30" t="s">
        <v>29</v>
      </c>
      <c r="I1065" s="30" t="s">
        <v>1566</v>
      </c>
      <c r="J1065" s="30" t="s">
        <v>1444</v>
      </c>
      <c r="K1065" s="30">
        <v>320</v>
      </c>
      <c r="L1065" s="33"/>
      <c r="M1065" s="30"/>
      <c r="N1065" s="30"/>
    </row>
    <row r="1066" ht="25" customHeight="1" spans="1:14">
      <c r="A1066" s="30">
        <f>COUNTA($A$4:A1065)</f>
        <v>656</v>
      </c>
      <c r="B1066" s="72" t="s">
        <v>1497</v>
      </c>
      <c r="C1066" s="30" t="s">
        <v>1566</v>
      </c>
      <c r="D1066" s="30" t="s">
        <v>1572</v>
      </c>
      <c r="E1066" s="30" t="s">
        <v>1575</v>
      </c>
      <c r="F1066" s="30" t="s">
        <v>34</v>
      </c>
      <c r="G1066" s="30">
        <v>4</v>
      </c>
      <c r="H1066" s="30" t="s">
        <v>174</v>
      </c>
      <c r="I1066" s="30" t="s">
        <v>1566</v>
      </c>
      <c r="J1066" s="30" t="s">
        <v>1508</v>
      </c>
      <c r="K1066" s="30">
        <v>1920</v>
      </c>
      <c r="L1066" s="33">
        <v>1920</v>
      </c>
      <c r="M1066" s="30">
        <v>960</v>
      </c>
      <c r="N1066" s="30"/>
    </row>
    <row r="1067" ht="25" customHeight="1" spans="1:14">
      <c r="A1067" s="30">
        <f>COUNTA($A$4:A1066)</f>
        <v>657</v>
      </c>
      <c r="B1067" s="72" t="s">
        <v>1497</v>
      </c>
      <c r="C1067" s="30" t="s">
        <v>1566</v>
      </c>
      <c r="D1067" s="30" t="s">
        <v>1576</v>
      </c>
      <c r="E1067" s="30" t="s">
        <v>1577</v>
      </c>
      <c r="F1067" s="30" t="s">
        <v>27</v>
      </c>
      <c r="G1067" s="30">
        <v>4</v>
      </c>
      <c r="H1067" s="30" t="s">
        <v>174</v>
      </c>
      <c r="I1067" s="30" t="s">
        <v>1566</v>
      </c>
      <c r="J1067" s="30" t="s">
        <v>1471</v>
      </c>
      <c r="K1067" s="30">
        <v>1280</v>
      </c>
      <c r="L1067" s="33">
        <v>1280</v>
      </c>
      <c r="M1067" s="30"/>
      <c r="N1067" s="30"/>
    </row>
    <row r="1068" ht="25" customHeight="1" spans="1:14">
      <c r="A1068" s="30">
        <f>COUNTA($A$4:A1067)</f>
        <v>658</v>
      </c>
      <c r="B1068" s="72" t="s">
        <v>1497</v>
      </c>
      <c r="C1068" s="30" t="s">
        <v>1566</v>
      </c>
      <c r="D1068" s="30" t="s">
        <v>1578</v>
      </c>
      <c r="E1068" s="30" t="s">
        <v>1579</v>
      </c>
      <c r="F1068" s="30" t="s">
        <v>173</v>
      </c>
      <c r="G1068" s="30">
        <v>4</v>
      </c>
      <c r="H1068" s="30" t="s">
        <v>29</v>
      </c>
      <c r="I1068" s="30" t="s">
        <v>1566</v>
      </c>
      <c r="J1068" s="30" t="s">
        <v>1580</v>
      </c>
      <c r="K1068" s="30">
        <v>408</v>
      </c>
      <c r="L1068" s="33">
        <v>2376</v>
      </c>
      <c r="M1068" s="30"/>
      <c r="N1068" s="30"/>
    </row>
    <row r="1069" ht="25" customHeight="1" spans="1:14">
      <c r="A1069" s="30"/>
      <c r="B1069" s="72"/>
      <c r="C1069" s="30"/>
      <c r="D1069" s="30"/>
      <c r="E1069" s="30"/>
      <c r="F1069" s="30"/>
      <c r="G1069" s="30"/>
      <c r="H1069" s="30" t="s">
        <v>174</v>
      </c>
      <c r="I1069" s="30" t="s">
        <v>1566</v>
      </c>
      <c r="J1069" s="30" t="s">
        <v>1581</v>
      </c>
      <c r="K1069" s="30">
        <v>1968</v>
      </c>
      <c r="L1069" s="33"/>
      <c r="M1069" s="30"/>
      <c r="N1069" s="30"/>
    </row>
    <row r="1070" ht="25" customHeight="1" spans="1:14">
      <c r="A1070" s="30">
        <f>COUNTA($A$4:A1069)</f>
        <v>659</v>
      </c>
      <c r="B1070" s="72" t="s">
        <v>1497</v>
      </c>
      <c r="C1070" s="30" t="s">
        <v>1566</v>
      </c>
      <c r="D1070" s="30" t="s">
        <v>1582</v>
      </c>
      <c r="E1070" s="30" t="s">
        <v>1583</v>
      </c>
      <c r="F1070" s="30" t="s">
        <v>27</v>
      </c>
      <c r="G1070" s="30">
        <v>3</v>
      </c>
      <c r="H1070" s="30" t="s">
        <v>174</v>
      </c>
      <c r="I1070" s="30" t="s">
        <v>1566</v>
      </c>
      <c r="J1070" s="30" t="s">
        <v>1459</v>
      </c>
      <c r="K1070" s="30">
        <v>768</v>
      </c>
      <c r="L1070" s="33">
        <v>768</v>
      </c>
      <c r="M1070" s="30">
        <v>640</v>
      </c>
      <c r="N1070" s="30"/>
    </row>
    <row r="1071" ht="25" customHeight="1" spans="1:14">
      <c r="A1071" s="30">
        <f>COUNTA($A$4:A1070)</f>
        <v>660</v>
      </c>
      <c r="B1071" s="72" t="s">
        <v>1497</v>
      </c>
      <c r="C1071" s="30" t="s">
        <v>1566</v>
      </c>
      <c r="D1071" s="30" t="s">
        <v>1582</v>
      </c>
      <c r="E1071" s="30" t="s">
        <v>1584</v>
      </c>
      <c r="F1071" s="30" t="s">
        <v>173</v>
      </c>
      <c r="G1071" s="30">
        <v>4</v>
      </c>
      <c r="H1071" s="30" t="s">
        <v>174</v>
      </c>
      <c r="I1071" s="30" t="s">
        <v>1566</v>
      </c>
      <c r="J1071" s="30" t="s">
        <v>1441</v>
      </c>
      <c r="K1071" s="30">
        <v>672</v>
      </c>
      <c r="L1071" s="33">
        <v>672</v>
      </c>
      <c r="M1071" s="30">
        <v>720</v>
      </c>
      <c r="N1071" s="30"/>
    </row>
    <row r="1072" ht="25" customHeight="1" spans="1:14">
      <c r="A1072" s="30">
        <f>COUNTA($A$4:A1071)</f>
        <v>661</v>
      </c>
      <c r="B1072" s="72" t="s">
        <v>1497</v>
      </c>
      <c r="C1072" s="30" t="s">
        <v>1585</v>
      </c>
      <c r="D1072" s="30" t="s">
        <v>1586</v>
      </c>
      <c r="E1072" s="30" t="s">
        <v>1587</v>
      </c>
      <c r="F1072" s="30" t="s">
        <v>64</v>
      </c>
      <c r="G1072" s="30">
        <v>4</v>
      </c>
      <c r="H1072" s="30" t="s">
        <v>29</v>
      </c>
      <c r="I1072" s="30" t="s">
        <v>1585</v>
      </c>
      <c r="J1072" s="30" t="s">
        <v>1441</v>
      </c>
      <c r="K1072" s="30">
        <v>448</v>
      </c>
      <c r="L1072" s="33">
        <v>1728</v>
      </c>
      <c r="M1072" s="30"/>
      <c r="N1072" s="30"/>
    </row>
    <row r="1073" ht="25" customHeight="1" spans="1:14">
      <c r="A1073" s="30"/>
      <c r="B1073" s="72"/>
      <c r="C1073" s="30"/>
      <c r="D1073" s="30"/>
      <c r="E1073" s="30"/>
      <c r="F1073" s="30"/>
      <c r="G1073" s="30"/>
      <c r="H1073" s="30" t="s">
        <v>174</v>
      </c>
      <c r="I1073" s="30" t="s">
        <v>1585</v>
      </c>
      <c r="J1073" s="30" t="s">
        <v>1471</v>
      </c>
      <c r="K1073" s="30">
        <v>1280</v>
      </c>
      <c r="L1073" s="33"/>
      <c r="M1073" s="30"/>
      <c r="N1073" s="30"/>
    </row>
    <row r="1074" ht="25" customHeight="1" spans="1:14">
      <c r="A1074" s="30">
        <f>COUNTA($A$4:A1073)</f>
        <v>662</v>
      </c>
      <c r="B1074" s="72" t="s">
        <v>1497</v>
      </c>
      <c r="C1074" s="30" t="s">
        <v>1585</v>
      </c>
      <c r="D1074" s="30" t="s">
        <v>1586</v>
      </c>
      <c r="E1074" s="30" t="s">
        <v>1588</v>
      </c>
      <c r="F1074" s="30" t="s">
        <v>67</v>
      </c>
      <c r="G1074" s="30">
        <v>2</v>
      </c>
      <c r="H1074" s="30" t="s">
        <v>174</v>
      </c>
      <c r="I1074" s="30" t="s">
        <v>1585</v>
      </c>
      <c r="J1074" s="30" t="s">
        <v>1458</v>
      </c>
      <c r="K1074" s="30">
        <v>1408</v>
      </c>
      <c r="L1074" s="33">
        <v>1408</v>
      </c>
      <c r="M1074" s="30"/>
      <c r="N1074" s="30"/>
    </row>
    <row r="1075" ht="25" customHeight="1" spans="1:14">
      <c r="A1075" s="30">
        <f>COUNTA($A$4:A1074)</f>
        <v>663</v>
      </c>
      <c r="B1075" s="72" t="s">
        <v>1497</v>
      </c>
      <c r="C1075" s="45" t="s">
        <v>1585</v>
      </c>
      <c r="D1075" s="45" t="s">
        <v>1589</v>
      </c>
      <c r="E1075" s="45" t="s">
        <v>1590</v>
      </c>
      <c r="F1075" s="45" t="s">
        <v>27</v>
      </c>
      <c r="G1075" s="45">
        <v>1</v>
      </c>
      <c r="H1075" s="45" t="s">
        <v>174</v>
      </c>
      <c r="I1075" s="45" t="s">
        <v>1585</v>
      </c>
      <c r="J1075" s="45" t="s">
        <v>1504</v>
      </c>
      <c r="K1075" s="45">
        <v>2048</v>
      </c>
      <c r="L1075" s="58">
        <v>2048</v>
      </c>
      <c r="M1075" s="45"/>
      <c r="N1075" s="45"/>
    </row>
    <row r="1076" ht="25" customHeight="1" spans="1:14">
      <c r="A1076" s="30">
        <f>COUNTA($A$4:A1075)</f>
        <v>664</v>
      </c>
      <c r="B1076" s="72" t="s">
        <v>1497</v>
      </c>
      <c r="C1076" s="45" t="s">
        <v>1585</v>
      </c>
      <c r="D1076" s="45" t="s">
        <v>1589</v>
      </c>
      <c r="E1076" s="30" t="s">
        <v>1591</v>
      </c>
      <c r="F1076" s="30" t="s">
        <v>64</v>
      </c>
      <c r="G1076" s="30">
        <v>4</v>
      </c>
      <c r="H1076" s="30" t="s">
        <v>50</v>
      </c>
      <c r="I1076" s="45" t="s">
        <v>1585</v>
      </c>
      <c r="J1076" s="30" t="s">
        <v>1501</v>
      </c>
      <c r="K1076" s="30">
        <v>240</v>
      </c>
      <c r="L1076" s="33">
        <v>240</v>
      </c>
      <c r="M1076" s="30"/>
      <c r="N1076" s="30"/>
    </row>
    <row r="1077" ht="25" customHeight="1" spans="1:14">
      <c r="A1077" s="30">
        <f>COUNTA($A$4:A1076)</f>
        <v>665</v>
      </c>
      <c r="B1077" s="72" t="s">
        <v>1497</v>
      </c>
      <c r="C1077" s="45" t="s">
        <v>1585</v>
      </c>
      <c r="D1077" s="45" t="s">
        <v>1589</v>
      </c>
      <c r="E1077" s="30" t="s">
        <v>1592</v>
      </c>
      <c r="F1077" s="30" t="s">
        <v>173</v>
      </c>
      <c r="G1077" s="30">
        <v>3</v>
      </c>
      <c r="H1077" s="30" t="s">
        <v>1593</v>
      </c>
      <c r="I1077" s="45" t="s">
        <v>1585</v>
      </c>
      <c r="J1077" s="30" t="s">
        <v>1471</v>
      </c>
      <c r="K1077" s="30">
        <v>960</v>
      </c>
      <c r="L1077" s="33">
        <v>960</v>
      </c>
      <c r="M1077" s="30"/>
      <c r="N1077" s="30"/>
    </row>
    <row r="1078" ht="25" customHeight="1" spans="1:14">
      <c r="A1078" s="30">
        <f>COUNTA($A$4:A1077)</f>
        <v>666</v>
      </c>
      <c r="B1078" s="72" t="s">
        <v>1497</v>
      </c>
      <c r="C1078" s="30" t="s">
        <v>1585</v>
      </c>
      <c r="D1078" s="30" t="s">
        <v>1594</v>
      </c>
      <c r="E1078" s="30" t="s">
        <v>1595</v>
      </c>
      <c r="F1078" s="30" t="s">
        <v>67</v>
      </c>
      <c r="G1078" s="30">
        <v>4</v>
      </c>
      <c r="H1078" s="30" t="s">
        <v>1596</v>
      </c>
      <c r="I1078" s="30" t="s">
        <v>1585</v>
      </c>
      <c r="J1078" s="30" t="s">
        <v>1444</v>
      </c>
      <c r="K1078" s="30">
        <v>400</v>
      </c>
      <c r="L1078" s="33">
        <v>3920</v>
      </c>
      <c r="M1078" s="30"/>
      <c r="N1078" s="30"/>
    </row>
    <row r="1079" ht="25" customHeight="1" spans="1:14">
      <c r="A1079" s="30"/>
      <c r="B1079" s="72"/>
      <c r="C1079" s="30"/>
      <c r="D1079" s="30"/>
      <c r="E1079" s="30"/>
      <c r="F1079" s="30"/>
      <c r="G1079" s="30"/>
      <c r="H1079" s="30" t="s">
        <v>174</v>
      </c>
      <c r="I1079" s="30" t="s">
        <v>1585</v>
      </c>
      <c r="J1079" s="30" t="s">
        <v>1507</v>
      </c>
      <c r="K1079" s="30">
        <v>2560</v>
      </c>
      <c r="L1079" s="33"/>
      <c r="M1079" s="30"/>
      <c r="N1079" s="30"/>
    </row>
    <row r="1080" ht="25" customHeight="1" spans="1:14">
      <c r="A1080" s="30"/>
      <c r="B1080" s="72"/>
      <c r="C1080" s="30"/>
      <c r="D1080" s="30"/>
      <c r="E1080" s="30"/>
      <c r="F1080" s="30"/>
      <c r="G1080" s="30"/>
      <c r="H1080" s="30" t="s">
        <v>29</v>
      </c>
      <c r="I1080" s="30" t="s">
        <v>1585</v>
      </c>
      <c r="J1080" s="30" t="s">
        <v>1508</v>
      </c>
      <c r="K1080" s="30">
        <v>960</v>
      </c>
      <c r="L1080" s="33"/>
      <c r="M1080" s="30"/>
      <c r="N1080" s="30"/>
    </row>
    <row r="1081" ht="25" customHeight="1" spans="1:14">
      <c r="A1081" s="30">
        <f>COUNTA($A$4:A1080)</f>
        <v>667</v>
      </c>
      <c r="B1081" s="72" t="s">
        <v>1497</v>
      </c>
      <c r="C1081" s="30" t="s">
        <v>1597</v>
      </c>
      <c r="D1081" s="30" t="s">
        <v>1598</v>
      </c>
      <c r="E1081" s="30" t="s">
        <v>1599</v>
      </c>
      <c r="F1081" s="30" t="s">
        <v>27</v>
      </c>
      <c r="G1081" s="30">
        <v>1</v>
      </c>
      <c r="H1081" s="30" t="s">
        <v>29</v>
      </c>
      <c r="I1081" s="30" t="s">
        <v>1597</v>
      </c>
      <c r="J1081" s="30" t="s">
        <v>1471</v>
      </c>
      <c r="K1081" s="30">
        <v>640</v>
      </c>
      <c r="L1081" s="33">
        <v>2560</v>
      </c>
      <c r="M1081" s="30"/>
      <c r="N1081" s="30"/>
    </row>
    <row r="1082" ht="25" customHeight="1" spans="1:14">
      <c r="A1082" s="30"/>
      <c r="B1082" s="72"/>
      <c r="C1082" s="30"/>
      <c r="D1082" s="30"/>
      <c r="E1082" s="30"/>
      <c r="F1082" s="30"/>
      <c r="G1082" s="30"/>
      <c r="H1082" s="30" t="s">
        <v>174</v>
      </c>
      <c r="I1082" s="30" t="s">
        <v>1597</v>
      </c>
      <c r="J1082" s="30" t="s">
        <v>1508</v>
      </c>
      <c r="K1082" s="30">
        <v>1920</v>
      </c>
      <c r="L1082" s="33"/>
      <c r="M1082" s="30"/>
      <c r="N1082" s="30"/>
    </row>
    <row r="1083" ht="25" customHeight="1" spans="1:14">
      <c r="A1083" s="30">
        <f>COUNTA($A$4:A1082)</f>
        <v>668</v>
      </c>
      <c r="B1083" s="72" t="s">
        <v>1497</v>
      </c>
      <c r="C1083" s="30" t="s">
        <v>1597</v>
      </c>
      <c r="D1083" s="30" t="s">
        <v>1598</v>
      </c>
      <c r="E1083" s="30" t="s">
        <v>1600</v>
      </c>
      <c r="F1083" s="30" t="s">
        <v>173</v>
      </c>
      <c r="G1083" s="30">
        <v>3</v>
      </c>
      <c r="H1083" s="30" t="s">
        <v>1601</v>
      </c>
      <c r="I1083" s="30" t="s">
        <v>1597</v>
      </c>
      <c r="J1083" s="30" t="s">
        <v>1444</v>
      </c>
      <c r="K1083" s="30">
        <v>360</v>
      </c>
      <c r="L1083" s="33">
        <v>810</v>
      </c>
      <c r="M1083" s="30"/>
      <c r="N1083" s="30"/>
    </row>
    <row r="1084" ht="25" customHeight="1" spans="1:14">
      <c r="A1084" s="30"/>
      <c r="B1084" s="72"/>
      <c r="C1084" s="30"/>
      <c r="D1084" s="30"/>
      <c r="E1084" s="30"/>
      <c r="F1084" s="30"/>
      <c r="G1084" s="30"/>
      <c r="H1084" s="30" t="s">
        <v>1602</v>
      </c>
      <c r="I1084" s="30" t="s">
        <v>1597</v>
      </c>
      <c r="J1084" s="30" t="s">
        <v>1603</v>
      </c>
      <c r="K1084" s="30">
        <v>450</v>
      </c>
      <c r="L1084" s="33"/>
      <c r="M1084" s="30"/>
      <c r="N1084" s="30"/>
    </row>
    <row r="1085" ht="25" customHeight="1" spans="1:14">
      <c r="A1085" s="30">
        <f>COUNTA($A$4:A1084)</f>
        <v>669</v>
      </c>
      <c r="B1085" s="72" t="s">
        <v>1497</v>
      </c>
      <c r="C1085" s="30" t="s">
        <v>1597</v>
      </c>
      <c r="D1085" s="30" t="s">
        <v>1604</v>
      </c>
      <c r="E1085" s="30" t="s">
        <v>1605</v>
      </c>
      <c r="F1085" s="30" t="s">
        <v>34</v>
      </c>
      <c r="G1085" s="30">
        <v>3</v>
      </c>
      <c r="H1085" s="30" t="s">
        <v>50</v>
      </c>
      <c r="I1085" s="30" t="s">
        <v>1597</v>
      </c>
      <c r="J1085" s="30" t="s">
        <v>1562</v>
      </c>
      <c r="K1085" s="30">
        <v>360</v>
      </c>
      <c r="L1085" s="33">
        <v>360</v>
      </c>
      <c r="M1085" s="30">
        <v>1920</v>
      </c>
      <c r="N1085" s="30"/>
    </row>
    <row r="1086" ht="25" customHeight="1" spans="1:14">
      <c r="A1086" s="30">
        <f>COUNTA($A$4:A1085)</f>
        <v>670</v>
      </c>
      <c r="B1086" s="72" t="s">
        <v>1497</v>
      </c>
      <c r="C1086" s="30" t="s">
        <v>1606</v>
      </c>
      <c r="D1086" s="30" t="s">
        <v>1607</v>
      </c>
      <c r="E1086" s="30" t="s">
        <v>1608</v>
      </c>
      <c r="F1086" s="30" t="s">
        <v>173</v>
      </c>
      <c r="G1086" s="30">
        <v>1</v>
      </c>
      <c r="H1086" s="30" t="s">
        <v>29</v>
      </c>
      <c r="I1086" s="30" t="s">
        <v>1606</v>
      </c>
      <c r="J1086" s="30" t="s">
        <v>1471</v>
      </c>
      <c r="K1086" s="30">
        <v>480</v>
      </c>
      <c r="L1086" s="33">
        <v>1440</v>
      </c>
      <c r="M1086" s="30"/>
      <c r="N1086" s="30"/>
    </row>
    <row r="1087" ht="25" customHeight="1" spans="1:14">
      <c r="A1087" s="30"/>
      <c r="B1087" s="72"/>
      <c r="C1087" s="30"/>
      <c r="D1087" s="30"/>
      <c r="E1087" s="30"/>
      <c r="F1087" s="30"/>
      <c r="G1087" s="30"/>
      <c r="H1087" s="30" t="s">
        <v>174</v>
      </c>
      <c r="I1087" s="30" t="s">
        <v>1606</v>
      </c>
      <c r="J1087" s="30" t="s">
        <v>1471</v>
      </c>
      <c r="K1087" s="30">
        <v>960</v>
      </c>
      <c r="L1087" s="33"/>
      <c r="M1087" s="30"/>
      <c r="N1087" s="30"/>
    </row>
    <row r="1088" ht="25" customHeight="1" spans="1:14">
      <c r="A1088" s="30">
        <f>COUNTA($A$4:A1087)</f>
        <v>671</v>
      </c>
      <c r="B1088" s="72" t="s">
        <v>1497</v>
      </c>
      <c r="C1088" s="30" t="s">
        <v>1606</v>
      </c>
      <c r="D1088" s="30" t="s">
        <v>1609</v>
      </c>
      <c r="E1088" s="30" t="s">
        <v>1610</v>
      </c>
      <c r="F1088" s="30" t="s">
        <v>64</v>
      </c>
      <c r="G1088" s="30">
        <v>3</v>
      </c>
      <c r="H1088" s="30" t="s">
        <v>174</v>
      </c>
      <c r="I1088" s="30" t="s">
        <v>1606</v>
      </c>
      <c r="J1088" s="30" t="s">
        <v>1611</v>
      </c>
      <c r="K1088" s="30">
        <v>2944</v>
      </c>
      <c r="L1088" s="33">
        <v>4224</v>
      </c>
      <c r="M1088" s="30"/>
      <c r="N1088" s="30"/>
    </row>
    <row r="1089" ht="25" customHeight="1" spans="1:14">
      <c r="A1089" s="30"/>
      <c r="B1089" s="72"/>
      <c r="C1089" s="30"/>
      <c r="D1089" s="30"/>
      <c r="E1089" s="30"/>
      <c r="F1089" s="30"/>
      <c r="G1089" s="30"/>
      <c r="H1089" s="30" t="s">
        <v>29</v>
      </c>
      <c r="I1089" s="30" t="s">
        <v>1606</v>
      </c>
      <c r="J1089" s="30" t="s">
        <v>1507</v>
      </c>
      <c r="K1089" s="30">
        <v>1280</v>
      </c>
      <c r="L1089" s="33"/>
      <c r="M1089" s="30"/>
      <c r="N1089" s="30"/>
    </row>
    <row r="1090" ht="25" customHeight="1" spans="1:14">
      <c r="A1090" s="30">
        <f>COUNTA($A$4:A1089)</f>
        <v>672</v>
      </c>
      <c r="B1090" s="72" t="s">
        <v>1497</v>
      </c>
      <c r="C1090" s="30" t="s">
        <v>1606</v>
      </c>
      <c r="D1090" s="30" t="s">
        <v>1612</v>
      </c>
      <c r="E1090" s="30" t="s">
        <v>1613</v>
      </c>
      <c r="F1090" s="30" t="s">
        <v>34</v>
      </c>
      <c r="G1090" s="30">
        <v>5</v>
      </c>
      <c r="H1090" s="30" t="s">
        <v>29</v>
      </c>
      <c r="I1090" s="30" t="s">
        <v>1606</v>
      </c>
      <c r="J1090" s="30" t="s">
        <v>1459</v>
      </c>
      <c r="K1090" s="30">
        <v>384</v>
      </c>
      <c r="L1090" s="33">
        <v>4224</v>
      </c>
      <c r="M1090" s="30"/>
      <c r="N1090" s="30"/>
    </row>
    <row r="1091" ht="25" customHeight="1" spans="1:14">
      <c r="A1091" s="30"/>
      <c r="B1091" s="72"/>
      <c r="C1091" s="30"/>
      <c r="D1091" s="30"/>
      <c r="E1091" s="30"/>
      <c r="F1091" s="30"/>
      <c r="G1091" s="30"/>
      <c r="H1091" s="30" t="s">
        <v>174</v>
      </c>
      <c r="I1091" s="30" t="s">
        <v>1606</v>
      </c>
      <c r="J1091" s="30" t="s">
        <v>1614</v>
      </c>
      <c r="K1091" s="30">
        <v>3840</v>
      </c>
      <c r="L1091" s="33"/>
      <c r="M1091" s="30"/>
      <c r="N1091" s="30"/>
    </row>
    <row r="1092" ht="25" customHeight="1" spans="1:14">
      <c r="A1092" s="30">
        <f>COUNTA($A$4:A1091)</f>
        <v>673</v>
      </c>
      <c r="B1092" s="72" t="s">
        <v>1497</v>
      </c>
      <c r="C1092" s="30" t="s">
        <v>1606</v>
      </c>
      <c r="D1092" s="30" t="s">
        <v>1609</v>
      </c>
      <c r="E1092" s="30" t="s">
        <v>1615</v>
      </c>
      <c r="F1092" s="30" t="s">
        <v>27</v>
      </c>
      <c r="G1092" s="30">
        <v>3</v>
      </c>
      <c r="H1092" s="30" t="s">
        <v>29</v>
      </c>
      <c r="I1092" s="30" t="s">
        <v>1606</v>
      </c>
      <c r="J1092" s="30" t="s">
        <v>1471</v>
      </c>
      <c r="K1092" s="30">
        <v>640</v>
      </c>
      <c r="L1092" s="33">
        <v>1280</v>
      </c>
      <c r="M1092" s="30"/>
      <c r="N1092" s="30"/>
    </row>
    <row r="1093" ht="25" customHeight="1" spans="1:14">
      <c r="A1093" s="30"/>
      <c r="B1093" s="72"/>
      <c r="C1093" s="30"/>
      <c r="D1093" s="30"/>
      <c r="E1093" s="30"/>
      <c r="F1093" s="30"/>
      <c r="G1093" s="30"/>
      <c r="H1093" s="30" t="s">
        <v>174</v>
      </c>
      <c r="I1093" s="30" t="s">
        <v>1606</v>
      </c>
      <c r="J1093" s="30" t="s">
        <v>1444</v>
      </c>
      <c r="K1093" s="30">
        <v>640</v>
      </c>
      <c r="L1093" s="33"/>
      <c r="M1093" s="30"/>
      <c r="N1093" s="30"/>
    </row>
    <row r="1094" ht="25" customHeight="1" spans="1:14">
      <c r="A1094" s="30">
        <f>COUNTA($A$4:A1093)</f>
        <v>674</v>
      </c>
      <c r="B1094" s="72" t="s">
        <v>1497</v>
      </c>
      <c r="C1094" s="30" t="s">
        <v>1606</v>
      </c>
      <c r="D1094" s="30" t="s">
        <v>1616</v>
      </c>
      <c r="E1094" s="30" t="s">
        <v>1617</v>
      </c>
      <c r="F1094" s="30" t="s">
        <v>27</v>
      </c>
      <c r="G1094" s="30">
        <v>4</v>
      </c>
      <c r="H1094" s="30" t="s">
        <v>29</v>
      </c>
      <c r="I1094" s="30" t="s">
        <v>1606</v>
      </c>
      <c r="J1094" s="30" t="s">
        <v>1508</v>
      </c>
      <c r="K1094" s="30">
        <v>960</v>
      </c>
      <c r="L1094" s="33">
        <v>2880</v>
      </c>
      <c r="M1094" s="30"/>
      <c r="N1094" s="30"/>
    </row>
    <row r="1095" ht="25" customHeight="1" spans="1:14">
      <c r="A1095" s="30"/>
      <c r="B1095" s="72"/>
      <c r="C1095" s="30"/>
      <c r="D1095" s="30"/>
      <c r="E1095" s="30"/>
      <c r="F1095" s="30"/>
      <c r="G1095" s="30"/>
      <c r="H1095" s="30" t="s">
        <v>174</v>
      </c>
      <c r="I1095" s="30" t="s">
        <v>1606</v>
      </c>
      <c r="J1095" s="30" t="s">
        <v>1508</v>
      </c>
      <c r="K1095" s="30">
        <v>1920</v>
      </c>
      <c r="L1095" s="33"/>
      <c r="M1095" s="30"/>
      <c r="N1095" s="30"/>
    </row>
    <row r="1096" ht="25" customHeight="1" spans="1:14">
      <c r="A1096" s="30">
        <f>COUNTA($A$4:A1095)</f>
        <v>675</v>
      </c>
      <c r="B1096" s="72" t="s">
        <v>1497</v>
      </c>
      <c r="C1096" s="30" t="s">
        <v>1606</v>
      </c>
      <c r="D1096" s="30" t="s">
        <v>1609</v>
      </c>
      <c r="E1096" s="30" t="s">
        <v>1618</v>
      </c>
      <c r="F1096" s="30" t="s">
        <v>64</v>
      </c>
      <c r="G1096" s="30">
        <v>3</v>
      </c>
      <c r="H1096" s="30" t="s">
        <v>29</v>
      </c>
      <c r="I1096" s="30" t="s">
        <v>1606</v>
      </c>
      <c r="J1096" s="30" t="s">
        <v>1463</v>
      </c>
      <c r="K1096" s="30">
        <v>480</v>
      </c>
      <c r="L1096" s="33">
        <v>480</v>
      </c>
      <c r="M1096" s="30"/>
      <c r="N1096" s="30"/>
    </row>
    <row r="1097" ht="25" customHeight="1" spans="1:14">
      <c r="A1097" s="30">
        <f>COUNTA($A$4:A1096)</f>
        <v>676</v>
      </c>
      <c r="B1097" s="72" t="s">
        <v>1497</v>
      </c>
      <c r="C1097" s="30" t="s">
        <v>1606</v>
      </c>
      <c r="D1097" s="30" t="s">
        <v>1609</v>
      </c>
      <c r="E1097" s="30" t="s">
        <v>1619</v>
      </c>
      <c r="F1097" s="30" t="s">
        <v>173</v>
      </c>
      <c r="G1097" s="30">
        <v>3</v>
      </c>
      <c r="H1097" s="30" t="s">
        <v>29</v>
      </c>
      <c r="I1097" s="30" t="s">
        <v>1606</v>
      </c>
      <c r="J1097" s="30" t="s">
        <v>1507</v>
      </c>
      <c r="K1097" s="30">
        <v>960</v>
      </c>
      <c r="L1097" s="33">
        <v>2400</v>
      </c>
      <c r="M1097" s="30"/>
      <c r="N1097" s="30"/>
    </row>
    <row r="1098" ht="25" customHeight="1" spans="1:14">
      <c r="A1098" s="30"/>
      <c r="B1098" s="72"/>
      <c r="C1098" s="30"/>
      <c r="D1098" s="30"/>
      <c r="E1098" s="30"/>
      <c r="F1098" s="30"/>
      <c r="G1098" s="30"/>
      <c r="H1098" s="30" t="s">
        <v>174</v>
      </c>
      <c r="I1098" s="30" t="s">
        <v>1606</v>
      </c>
      <c r="J1098" s="30" t="s">
        <v>1508</v>
      </c>
      <c r="K1098" s="30">
        <v>1440</v>
      </c>
      <c r="L1098" s="33"/>
      <c r="M1098" s="30"/>
      <c r="N1098" s="30"/>
    </row>
    <row r="1099" ht="25" customHeight="1" spans="1:14">
      <c r="A1099" s="30">
        <f>COUNTA($A$4:A1098)</f>
        <v>677</v>
      </c>
      <c r="B1099" s="72" t="s">
        <v>1497</v>
      </c>
      <c r="C1099" s="30" t="s">
        <v>1606</v>
      </c>
      <c r="D1099" s="30" t="s">
        <v>1616</v>
      </c>
      <c r="E1099" s="30" t="s">
        <v>1620</v>
      </c>
      <c r="F1099" s="30" t="s">
        <v>67</v>
      </c>
      <c r="G1099" s="30">
        <v>4</v>
      </c>
      <c r="H1099" s="30" t="s">
        <v>29</v>
      </c>
      <c r="I1099" s="30" t="s">
        <v>1606</v>
      </c>
      <c r="J1099" s="30" t="s">
        <v>1621</v>
      </c>
      <c r="K1099" s="30">
        <v>2336</v>
      </c>
      <c r="L1099" s="33">
        <v>2336</v>
      </c>
      <c r="M1099" s="30"/>
      <c r="N1099" s="30"/>
    </row>
    <row r="1100" ht="25" customHeight="1" spans="1:14">
      <c r="A1100" s="30">
        <f>COUNTA($A$4:A1099)</f>
        <v>678</v>
      </c>
      <c r="B1100" s="72" t="s">
        <v>1497</v>
      </c>
      <c r="C1100" s="30" t="s">
        <v>1622</v>
      </c>
      <c r="D1100" s="30" t="s">
        <v>1623</v>
      </c>
      <c r="E1100" s="30" t="s">
        <v>1624</v>
      </c>
      <c r="F1100" s="30" t="s">
        <v>27</v>
      </c>
      <c r="G1100" s="30">
        <v>7</v>
      </c>
      <c r="H1100" s="30" t="s">
        <v>29</v>
      </c>
      <c r="I1100" s="30" t="s">
        <v>1622</v>
      </c>
      <c r="J1100" s="30" t="s">
        <v>1508</v>
      </c>
      <c r="K1100" s="30">
        <v>960</v>
      </c>
      <c r="L1100" s="33">
        <v>2880</v>
      </c>
      <c r="M1100" s="30"/>
      <c r="N1100" s="30"/>
    </row>
    <row r="1101" ht="25" customHeight="1" spans="1:14">
      <c r="A1101" s="30"/>
      <c r="B1101" s="72"/>
      <c r="C1101" s="30"/>
      <c r="D1101" s="30"/>
      <c r="E1101" s="30"/>
      <c r="F1101" s="30"/>
      <c r="G1101" s="30"/>
      <c r="H1101" s="30" t="s">
        <v>174</v>
      </c>
      <c r="I1101" s="30" t="s">
        <v>1622</v>
      </c>
      <c r="J1101" s="30" t="s">
        <v>1508</v>
      </c>
      <c r="K1101" s="30">
        <v>1920</v>
      </c>
      <c r="L1101" s="33"/>
      <c r="M1101" s="30"/>
      <c r="N1101" s="30"/>
    </row>
    <row r="1102" ht="25" customHeight="1" spans="1:14">
      <c r="A1102" s="30">
        <f>COUNTA($A$4:A1101)</f>
        <v>679</v>
      </c>
      <c r="B1102" s="72" t="s">
        <v>1497</v>
      </c>
      <c r="C1102" s="30" t="s">
        <v>1622</v>
      </c>
      <c r="D1102" s="30" t="s">
        <v>1625</v>
      </c>
      <c r="E1102" s="30" t="s">
        <v>1626</v>
      </c>
      <c r="F1102" s="30" t="s">
        <v>27</v>
      </c>
      <c r="G1102" s="30">
        <v>3</v>
      </c>
      <c r="H1102" s="30" t="s">
        <v>174</v>
      </c>
      <c r="I1102" s="30" t="s">
        <v>1622</v>
      </c>
      <c r="J1102" s="30" t="s">
        <v>1508</v>
      </c>
      <c r="K1102" s="30">
        <v>1920</v>
      </c>
      <c r="L1102" s="33">
        <v>1920</v>
      </c>
      <c r="M1102" s="30">
        <v>952</v>
      </c>
      <c r="N1102" s="30"/>
    </row>
    <row r="1103" ht="25" customHeight="1" spans="1:14">
      <c r="A1103" s="30">
        <f>COUNTA($A$4:A1102)</f>
        <v>680</v>
      </c>
      <c r="B1103" s="72" t="s">
        <v>1497</v>
      </c>
      <c r="C1103" s="30" t="s">
        <v>1622</v>
      </c>
      <c r="D1103" s="30" t="s">
        <v>1625</v>
      </c>
      <c r="E1103" s="30" t="s">
        <v>1627</v>
      </c>
      <c r="F1103" s="30" t="s">
        <v>95</v>
      </c>
      <c r="G1103" s="30">
        <v>4</v>
      </c>
      <c r="H1103" s="30" t="s">
        <v>174</v>
      </c>
      <c r="I1103" s="30" t="s">
        <v>1622</v>
      </c>
      <c r="J1103" s="30" t="s">
        <v>1628</v>
      </c>
      <c r="K1103" s="30">
        <v>1984</v>
      </c>
      <c r="L1103" s="33">
        <v>1984</v>
      </c>
      <c r="M1103" s="30">
        <v>512</v>
      </c>
      <c r="N1103" s="30"/>
    </row>
    <row r="1104" ht="28" customHeight="1" spans="1:14">
      <c r="A1104" s="30">
        <f>COUNTA($A$4:A1103)</f>
        <v>681</v>
      </c>
      <c r="B1104" s="72" t="s">
        <v>1497</v>
      </c>
      <c r="C1104" s="30" t="s">
        <v>1622</v>
      </c>
      <c r="D1104" s="30" t="s">
        <v>1629</v>
      </c>
      <c r="E1104" s="30" t="s">
        <v>1630</v>
      </c>
      <c r="F1104" s="30" t="s">
        <v>64</v>
      </c>
      <c r="G1104" s="30">
        <v>6</v>
      </c>
      <c r="H1104" s="30" t="s">
        <v>1631</v>
      </c>
      <c r="I1104" s="30" t="s">
        <v>1622</v>
      </c>
      <c r="J1104" s="30" t="s">
        <v>1441</v>
      </c>
      <c r="K1104" s="30">
        <v>1272</v>
      </c>
      <c r="L1104" s="33">
        <v>1272</v>
      </c>
      <c r="M1104" s="30">
        <v>3728</v>
      </c>
      <c r="N1104" s="30"/>
    </row>
    <row r="1105" ht="28" customHeight="1" spans="1:14">
      <c r="A1105" s="30">
        <f>COUNTA($A$4:A1104)</f>
        <v>682</v>
      </c>
      <c r="B1105" s="72" t="s">
        <v>1497</v>
      </c>
      <c r="C1105" s="30" t="s">
        <v>1622</v>
      </c>
      <c r="D1105" s="30" t="s">
        <v>1629</v>
      </c>
      <c r="E1105" s="30" t="s">
        <v>1632</v>
      </c>
      <c r="F1105" s="30" t="s">
        <v>34</v>
      </c>
      <c r="G1105" s="30">
        <v>3</v>
      </c>
      <c r="H1105" s="30" t="s">
        <v>174</v>
      </c>
      <c r="I1105" s="30" t="s">
        <v>1622</v>
      </c>
      <c r="J1105" s="30" t="s">
        <v>1560</v>
      </c>
      <c r="K1105" s="30">
        <v>704</v>
      </c>
      <c r="L1105" s="33">
        <v>704</v>
      </c>
      <c r="M1105" s="30"/>
      <c r="N1105" s="30"/>
    </row>
    <row r="1106" ht="25" customHeight="1" spans="1:14">
      <c r="A1106" s="30">
        <f>COUNTA($A$4:A1105)</f>
        <v>683</v>
      </c>
      <c r="B1106" s="72" t="s">
        <v>1497</v>
      </c>
      <c r="C1106" s="30" t="s">
        <v>1622</v>
      </c>
      <c r="D1106" s="30" t="s">
        <v>1633</v>
      </c>
      <c r="E1106" s="30" t="s">
        <v>1634</v>
      </c>
      <c r="F1106" s="30" t="s">
        <v>64</v>
      </c>
      <c r="G1106" s="30">
        <v>3</v>
      </c>
      <c r="H1106" s="30" t="s">
        <v>174</v>
      </c>
      <c r="I1106" s="30" t="s">
        <v>1622</v>
      </c>
      <c r="J1106" s="30" t="s">
        <v>1492</v>
      </c>
      <c r="K1106" s="30">
        <v>2240</v>
      </c>
      <c r="L1106" s="33">
        <v>2240</v>
      </c>
      <c r="M1106" s="30"/>
      <c r="N1106" s="30"/>
    </row>
    <row r="1107" ht="28" customHeight="1" spans="1:14">
      <c r="A1107" s="30">
        <f>COUNTA($A$4:A1106)</f>
        <v>684</v>
      </c>
      <c r="B1107" s="72" t="s">
        <v>1635</v>
      </c>
      <c r="C1107" s="47" t="s">
        <v>1636</v>
      </c>
      <c r="D1107" s="47" t="s">
        <v>1637</v>
      </c>
      <c r="E1107" s="47" t="s">
        <v>1638</v>
      </c>
      <c r="F1107" s="47" t="s">
        <v>27</v>
      </c>
      <c r="G1107" s="47">
        <v>3</v>
      </c>
      <c r="H1107" s="47" t="s">
        <v>28</v>
      </c>
      <c r="I1107" s="47" t="s">
        <v>1639</v>
      </c>
      <c r="J1107" s="47" t="s">
        <v>1614</v>
      </c>
      <c r="K1107" s="47">
        <v>3840</v>
      </c>
      <c r="L1107" s="73">
        <v>3840</v>
      </c>
      <c r="M1107" s="47" t="s">
        <v>1640</v>
      </c>
      <c r="N1107" s="47"/>
    </row>
    <row r="1108" ht="42" customHeight="1" spans="1:14">
      <c r="A1108" s="30">
        <f>COUNTA($A$4:A1107)</f>
        <v>685</v>
      </c>
      <c r="B1108" s="72" t="s">
        <v>1635</v>
      </c>
      <c r="C1108" s="47" t="s">
        <v>1636</v>
      </c>
      <c r="D1108" s="47" t="s">
        <v>1637</v>
      </c>
      <c r="E1108" s="47" t="s">
        <v>1641</v>
      </c>
      <c r="F1108" s="47" t="s">
        <v>27</v>
      </c>
      <c r="G1108" s="47">
        <v>5</v>
      </c>
      <c r="H1108" s="47" t="s">
        <v>28</v>
      </c>
      <c r="I1108" s="50" t="s">
        <v>1637</v>
      </c>
      <c r="J1108" s="47" t="s">
        <v>1581</v>
      </c>
      <c r="K1108" s="47">
        <v>2624</v>
      </c>
      <c r="L1108" s="73">
        <v>2624</v>
      </c>
      <c r="M1108" s="47"/>
      <c r="N1108" s="47" t="s">
        <v>1642</v>
      </c>
    </row>
    <row r="1109" ht="25" customHeight="1" spans="1:14">
      <c r="A1109" s="30">
        <f>COUNTA($A$4:A1108)</f>
        <v>686</v>
      </c>
      <c r="B1109" s="72" t="s">
        <v>1635</v>
      </c>
      <c r="C1109" s="47" t="s">
        <v>1636</v>
      </c>
      <c r="D1109" s="47" t="s">
        <v>1643</v>
      </c>
      <c r="E1109" s="47" t="s">
        <v>1644</v>
      </c>
      <c r="F1109" s="47" t="s">
        <v>27</v>
      </c>
      <c r="G1109" s="47">
        <v>1</v>
      </c>
      <c r="H1109" s="47" t="s">
        <v>187</v>
      </c>
      <c r="I1109" s="47" t="s">
        <v>1643</v>
      </c>
      <c r="J1109" s="47" t="s">
        <v>1464</v>
      </c>
      <c r="K1109" s="47">
        <v>320</v>
      </c>
      <c r="L1109" s="73">
        <v>320</v>
      </c>
      <c r="M1109" s="47"/>
      <c r="N1109" s="47"/>
    </row>
    <row r="1110" ht="25" customHeight="1" spans="1:14">
      <c r="A1110" s="30">
        <f>COUNTA($A$4:A1109)</f>
        <v>687</v>
      </c>
      <c r="B1110" s="72" t="s">
        <v>1635</v>
      </c>
      <c r="C1110" s="47" t="s">
        <v>1636</v>
      </c>
      <c r="D1110" s="47" t="s">
        <v>1643</v>
      </c>
      <c r="E1110" s="47" t="s">
        <v>1645</v>
      </c>
      <c r="F1110" s="47" t="s">
        <v>67</v>
      </c>
      <c r="G1110" s="47">
        <v>2</v>
      </c>
      <c r="H1110" s="50" t="s">
        <v>28</v>
      </c>
      <c r="I1110" s="47" t="s">
        <v>1643</v>
      </c>
      <c r="J1110" s="50" t="s">
        <v>1471</v>
      </c>
      <c r="K1110" s="50">
        <v>1280</v>
      </c>
      <c r="L1110" s="73">
        <v>1280</v>
      </c>
      <c r="M1110" s="47"/>
      <c r="N1110" s="47"/>
    </row>
    <row r="1111" ht="30" customHeight="1" spans="1:14">
      <c r="A1111" s="30">
        <f>COUNTA($A$4:A1110)</f>
        <v>688</v>
      </c>
      <c r="B1111" s="72" t="s">
        <v>1635</v>
      </c>
      <c r="C1111" s="47" t="s">
        <v>1636</v>
      </c>
      <c r="D1111" s="47" t="s">
        <v>1643</v>
      </c>
      <c r="E1111" s="47" t="s">
        <v>1646</v>
      </c>
      <c r="F1111" s="47" t="s">
        <v>67</v>
      </c>
      <c r="G1111" s="47">
        <v>3</v>
      </c>
      <c r="H1111" s="50" t="s">
        <v>1647</v>
      </c>
      <c r="I1111" s="50" t="s">
        <v>835</v>
      </c>
      <c r="J1111" s="50" t="s">
        <v>1471</v>
      </c>
      <c r="K1111" s="50">
        <v>1120</v>
      </c>
      <c r="L1111" s="73">
        <v>3040</v>
      </c>
      <c r="M1111" s="47"/>
      <c r="N1111" s="47"/>
    </row>
    <row r="1112" ht="25" customHeight="1" spans="1:14">
      <c r="A1112" s="30"/>
      <c r="B1112" s="72"/>
      <c r="C1112" s="47"/>
      <c r="D1112" s="47"/>
      <c r="E1112" s="47"/>
      <c r="F1112" s="47"/>
      <c r="G1112" s="47"/>
      <c r="H1112" s="50" t="s">
        <v>28</v>
      </c>
      <c r="I1112" s="50"/>
      <c r="J1112" s="50" t="s">
        <v>1508</v>
      </c>
      <c r="K1112" s="50">
        <v>1920</v>
      </c>
      <c r="L1112" s="73"/>
      <c r="M1112" s="47"/>
      <c r="N1112" s="47"/>
    </row>
    <row r="1113" ht="25" customHeight="1" spans="1:14">
      <c r="A1113" s="30">
        <f>COUNTA($A$4:A1112)</f>
        <v>689</v>
      </c>
      <c r="B1113" s="72" t="s">
        <v>1635</v>
      </c>
      <c r="C1113" s="50" t="s">
        <v>1636</v>
      </c>
      <c r="D1113" s="50" t="s">
        <v>1643</v>
      </c>
      <c r="E1113" s="50" t="s">
        <v>1648</v>
      </c>
      <c r="F1113" s="50" t="s">
        <v>38</v>
      </c>
      <c r="G1113" s="50">
        <v>5</v>
      </c>
      <c r="H1113" s="47" t="s">
        <v>28</v>
      </c>
      <c r="I1113" s="47" t="s">
        <v>1643</v>
      </c>
      <c r="J1113" s="47" t="s">
        <v>1544</v>
      </c>
      <c r="K1113" s="47">
        <v>1104</v>
      </c>
      <c r="L1113" s="73">
        <v>3204</v>
      </c>
      <c r="M1113" s="47" t="s">
        <v>1649</v>
      </c>
      <c r="N1113" s="47"/>
    </row>
    <row r="1114" ht="25" customHeight="1" spans="1:14">
      <c r="A1114" s="30"/>
      <c r="B1114" s="72"/>
      <c r="C1114" s="50"/>
      <c r="D1114" s="50"/>
      <c r="E1114" s="50"/>
      <c r="F1114" s="50"/>
      <c r="G1114" s="50"/>
      <c r="H1114" s="47" t="s">
        <v>1650</v>
      </c>
      <c r="I1114" s="47"/>
      <c r="J1114" s="47" t="s">
        <v>1651</v>
      </c>
      <c r="K1114" s="47">
        <v>2100</v>
      </c>
      <c r="L1114" s="73"/>
      <c r="M1114" s="47"/>
      <c r="N1114" s="47"/>
    </row>
    <row r="1115" ht="25" customHeight="1" spans="1:14">
      <c r="A1115" s="30">
        <f>COUNTA($A$4:A1114)</f>
        <v>690</v>
      </c>
      <c r="B1115" s="72" t="s">
        <v>1635</v>
      </c>
      <c r="C1115" s="50" t="s">
        <v>1636</v>
      </c>
      <c r="D1115" s="50" t="s">
        <v>1643</v>
      </c>
      <c r="E1115" s="50" t="s">
        <v>1652</v>
      </c>
      <c r="F1115" s="50" t="s">
        <v>34</v>
      </c>
      <c r="G1115" s="50">
        <v>4</v>
      </c>
      <c r="H1115" s="47" t="s">
        <v>28</v>
      </c>
      <c r="I1115" s="47" t="s">
        <v>1643</v>
      </c>
      <c r="J1115" s="47" t="s">
        <v>1507</v>
      </c>
      <c r="K1115" s="47">
        <v>2560</v>
      </c>
      <c r="L1115" s="74">
        <v>1960</v>
      </c>
      <c r="M1115" s="47" t="s">
        <v>1653</v>
      </c>
      <c r="N1115" s="47" t="s">
        <v>1654</v>
      </c>
    </row>
    <row r="1116" ht="25" customHeight="1" spans="1:14">
      <c r="A1116" s="30"/>
      <c r="B1116" s="72"/>
      <c r="C1116" s="50"/>
      <c r="D1116" s="50"/>
      <c r="E1116" s="50"/>
      <c r="F1116" s="50"/>
      <c r="G1116" s="50"/>
      <c r="H1116" s="47" t="s">
        <v>1650</v>
      </c>
      <c r="I1116" s="47"/>
      <c r="J1116" s="47" t="s">
        <v>1508</v>
      </c>
      <c r="K1116" s="47">
        <v>1680</v>
      </c>
      <c r="L1116" s="74"/>
      <c r="M1116" s="47"/>
      <c r="N1116" s="47"/>
    </row>
    <row r="1117" ht="25" customHeight="1" spans="1:14">
      <c r="A1117" s="30">
        <f>COUNTA($A$4:A1116)</f>
        <v>691</v>
      </c>
      <c r="B1117" s="72" t="s">
        <v>1635</v>
      </c>
      <c r="C1117" s="50" t="s">
        <v>1636</v>
      </c>
      <c r="D1117" s="50" t="s">
        <v>1643</v>
      </c>
      <c r="E1117" s="50" t="s">
        <v>1655</v>
      </c>
      <c r="F1117" s="47" t="s">
        <v>38</v>
      </c>
      <c r="G1117" s="47">
        <v>2</v>
      </c>
      <c r="H1117" s="47" t="s">
        <v>28</v>
      </c>
      <c r="I1117" s="47" t="s">
        <v>1643</v>
      </c>
      <c r="J1117" s="47" t="s">
        <v>1508</v>
      </c>
      <c r="K1117" s="47">
        <v>1440</v>
      </c>
      <c r="L1117" s="73">
        <v>1440</v>
      </c>
      <c r="M1117" s="47"/>
      <c r="N1117" s="47"/>
    </row>
    <row r="1118" ht="25" customHeight="1" spans="1:14">
      <c r="A1118" s="30">
        <f>COUNTA($A$4:A1117)</f>
        <v>692</v>
      </c>
      <c r="B1118" s="72" t="s">
        <v>1635</v>
      </c>
      <c r="C1118" s="52" t="s">
        <v>1636</v>
      </c>
      <c r="D1118" s="52" t="s">
        <v>1643</v>
      </c>
      <c r="E1118" s="52" t="s">
        <v>1656</v>
      </c>
      <c r="F1118" s="50" t="s">
        <v>22</v>
      </c>
      <c r="G1118" s="50">
        <v>2</v>
      </c>
      <c r="H1118" s="50" t="s">
        <v>28</v>
      </c>
      <c r="I1118" s="50" t="s">
        <v>1643</v>
      </c>
      <c r="J1118" s="50" t="s">
        <v>1507</v>
      </c>
      <c r="K1118" s="50">
        <v>1920</v>
      </c>
      <c r="L1118" s="73">
        <v>2676</v>
      </c>
      <c r="M1118" s="47"/>
      <c r="N1118" s="47"/>
    </row>
    <row r="1119" ht="25" customHeight="1" spans="1:14">
      <c r="A1119" s="30"/>
      <c r="B1119" s="72"/>
      <c r="C1119" s="52"/>
      <c r="D1119" s="52"/>
      <c r="E1119" s="52"/>
      <c r="F1119" s="50"/>
      <c r="G1119" s="50"/>
      <c r="H1119" s="50" t="s">
        <v>1657</v>
      </c>
      <c r="I1119" s="50"/>
      <c r="J1119" s="50" t="s">
        <v>1532</v>
      </c>
      <c r="K1119" s="50">
        <v>756</v>
      </c>
      <c r="L1119" s="73"/>
      <c r="M1119" s="47"/>
      <c r="N1119" s="47"/>
    </row>
    <row r="1120" ht="25" customHeight="1" spans="1:14">
      <c r="A1120" s="30">
        <f>COUNTA($A$4:A1119)</f>
        <v>693</v>
      </c>
      <c r="B1120" s="72" t="s">
        <v>1635</v>
      </c>
      <c r="C1120" s="50" t="s">
        <v>1636</v>
      </c>
      <c r="D1120" s="50" t="s">
        <v>1643</v>
      </c>
      <c r="E1120" s="47" t="s">
        <v>1658</v>
      </c>
      <c r="F1120" s="47" t="s">
        <v>67</v>
      </c>
      <c r="G1120" s="47">
        <v>3</v>
      </c>
      <c r="H1120" s="47" t="s">
        <v>28</v>
      </c>
      <c r="I1120" s="47" t="s">
        <v>1643</v>
      </c>
      <c r="J1120" s="47" t="s">
        <v>1507</v>
      </c>
      <c r="K1120" s="47">
        <v>2560</v>
      </c>
      <c r="L1120" s="73">
        <v>2560</v>
      </c>
      <c r="M1120" s="47"/>
      <c r="N1120" s="47"/>
    </row>
    <row r="1121" ht="25" customHeight="1" spans="1:14">
      <c r="A1121" s="30">
        <f>COUNTA($A$4:A1120)</f>
        <v>694</v>
      </c>
      <c r="B1121" s="72" t="s">
        <v>1635</v>
      </c>
      <c r="C1121" s="50" t="s">
        <v>1636</v>
      </c>
      <c r="D1121" s="50" t="s">
        <v>1643</v>
      </c>
      <c r="E1121" s="47" t="s">
        <v>1659</v>
      </c>
      <c r="F1121" s="50" t="s">
        <v>38</v>
      </c>
      <c r="G1121" s="50">
        <v>4</v>
      </c>
      <c r="H1121" s="50" t="s">
        <v>28</v>
      </c>
      <c r="I1121" s="50" t="s">
        <v>1643</v>
      </c>
      <c r="J1121" s="50" t="s">
        <v>1660</v>
      </c>
      <c r="K1121" s="50">
        <v>5280</v>
      </c>
      <c r="L1121" s="73">
        <v>5000</v>
      </c>
      <c r="M1121" s="47"/>
      <c r="N1121" s="47" t="s">
        <v>1654</v>
      </c>
    </row>
    <row r="1122" ht="25" customHeight="1" spans="1:14">
      <c r="A1122" s="30">
        <f>COUNTA($A$4:A1121)</f>
        <v>695</v>
      </c>
      <c r="B1122" s="72" t="s">
        <v>1635</v>
      </c>
      <c r="C1122" s="47" t="s">
        <v>1636</v>
      </c>
      <c r="D1122" s="47" t="s">
        <v>1637</v>
      </c>
      <c r="E1122" s="47" t="s">
        <v>1661</v>
      </c>
      <c r="F1122" s="47" t="s">
        <v>67</v>
      </c>
      <c r="G1122" s="47">
        <v>6</v>
      </c>
      <c r="H1122" s="47" t="s">
        <v>28</v>
      </c>
      <c r="I1122" s="50" t="s">
        <v>1637</v>
      </c>
      <c r="J1122" s="46" t="s">
        <v>1508</v>
      </c>
      <c r="K1122" s="46">
        <v>1920</v>
      </c>
      <c r="L1122" s="73">
        <v>1920</v>
      </c>
      <c r="M1122" s="47"/>
      <c r="N1122" s="47"/>
    </row>
    <row r="1123" ht="25" customHeight="1" spans="1:14">
      <c r="A1123" s="30">
        <f>COUNTA($A$4:A1122)</f>
        <v>696</v>
      </c>
      <c r="B1123" s="72" t="s">
        <v>1635</v>
      </c>
      <c r="C1123" s="50" t="s">
        <v>1636</v>
      </c>
      <c r="D1123" s="50" t="s">
        <v>1643</v>
      </c>
      <c r="E1123" s="47" t="s">
        <v>1662</v>
      </c>
      <c r="F1123" s="47" t="s">
        <v>27</v>
      </c>
      <c r="G1123" s="50">
        <v>2</v>
      </c>
      <c r="H1123" s="50" t="s">
        <v>28</v>
      </c>
      <c r="I1123" s="47" t="s">
        <v>1643</v>
      </c>
      <c r="J1123" s="47" t="s">
        <v>1459</v>
      </c>
      <c r="K1123" s="47">
        <v>768</v>
      </c>
      <c r="L1123" s="73">
        <v>768</v>
      </c>
      <c r="M1123" s="47"/>
      <c r="N1123" s="47"/>
    </row>
    <row r="1124" ht="25" customHeight="1" spans="1:14">
      <c r="A1124" s="30">
        <f>COUNTA($A$4:A1123)</f>
        <v>697</v>
      </c>
      <c r="B1124" s="72" t="s">
        <v>1635</v>
      </c>
      <c r="C1124" s="50" t="s">
        <v>1636</v>
      </c>
      <c r="D1124" s="50" t="s">
        <v>1643</v>
      </c>
      <c r="E1124" s="50" t="s">
        <v>1663</v>
      </c>
      <c r="F1124" s="73" t="s">
        <v>27</v>
      </c>
      <c r="G1124" s="73">
        <v>2</v>
      </c>
      <c r="H1124" s="50" t="s">
        <v>1650</v>
      </c>
      <c r="I1124" s="50" t="s">
        <v>1664</v>
      </c>
      <c r="J1124" s="52" t="s">
        <v>1471</v>
      </c>
      <c r="K1124" s="47">
        <v>1120</v>
      </c>
      <c r="L1124" s="73">
        <v>1120</v>
      </c>
      <c r="M1124" s="47"/>
      <c r="N1124" s="47"/>
    </row>
    <row r="1125" ht="25" customHeight="1" spans="1:14">
      <c r="A1125" s="30">
        <f>COUNTA($A$4:A1124)</f>
        <v>698</v>
      </c>
      <c r="B1125" s="72" t="s">
        <v>1635</v>
      </c>
      <c r="C1125" s="50" t="s">
        <v>1636</v>
      </c>
      <c r="D1125" s="47" t="s">
        <v>835</v>
      </c>
      <c r="E1125" s="47" t="s">
        <v>1665</v>
      </c>
      <c r="F1125" s="47" t="s">
        <v>131</v>
      </c>
      <c r="G1125" s="47">
        <v>7</v>
      </c>
      <c r="H1125" s="47" t="s">
        <v>28</v>
      </c>
      <c r="I1125" s="47" t="s">
        <v>835</v>
      </c>
      <c r="J1125" s="47" t="s">
        <v>1666</v>
      </c>
      <c r="K1125" s="47">
        <v>2640</v>
      </c>
      <c r="L1125" s="73">
        <v>2640</v>
      </c>
      <c r="M1125" s="47"/>
      <c r="N1125" s="47"/>
    </row>
    <row r="1126" ht="29" customHeight="1" spans="1:14">
      <c r="A1126" s="30">
        <f>COUNTA($A$4:A1125)</f>
        <v>699</v>
      </c>
      <c r="B1126" s="72" t="s">
        <v>1635</v>
      </c>
      <c r="C1126" s="47" t="s">
        <v>1636</v>
      </c>
      <c r="D1126" s="47" t="s">
        <v>835</v>
      </c>
      <c r="E1126" s="47" t="s">
        <v>1667</v>
      </c>
      <c r="F1126" s="47" t="s">
        <v>34</v>
      </c>
      <c r="G1126" s="47">
        <v>4</v>
      </c>
      <c r="H1126" s="47" t="s">
        <v>28</v>
      </c>
      <c r="I1126" s="47" t="s">
        <v>835</v>
      </c>
      <c r="J1126" s="47" t="s">
        <v>1532</v>
      </c>
      <c r="K1126" s="47">
        <v>1152</v>
      </c>
      <c r="L1126" s="73">
        <v>1152</v>
      </c>
      <c r="M1126" s="47" t="s">
        <v>1668</v>
      </c>
      <c r="N1126" s="47"/>
    </row>
    <row r="1127" ht="25" customHeight="1" spans="1:14">
      <c r="A1127" s="30">
        <f>COUNTA($A$4:A1126)</f>
        <v>700</v>
      </c>
      <c r="B1127" s="72" t="s">
        <v>1635</v>
      </c>
      <c r="C1127" s="50" t="s">
        <v>1636</v>
      </c>
      <c r="D1127" s="50" t="s">
        <v>835</v>
      </c>
      <c r="E1127" s="47" t="s">
        <v>1669</v>
      </c>
      <c r="F1127" s="73" t="s">
        <v>34</v>
      </c>
      <c r="G1127" s="73">
        <v>2</v>
      </c>
      <c r="H1127" s="47" t="s">
        <v>28</v>
      </c>
      <c r="I1127" s="47" t="s">
        <v>835</v>
      </c>
      <c r="J1127" s="47" t="s">
        <v>1459</v>
      </c>
      <c r="K1127" s="47">
        <v>768</v>
      </c>
      <c r="L1127" s="73">
        <v>768</v>
      </c>
      <c r="M1127" s="47"/>
      <c r="N1127" s="47"/>
    </row>
    <row r="1128" ht="25" customHeight="1" spans="1:14">
      <c r="A1128" s="30">
        <f>COUNTA($A$4:A1127)</f>
        <v>701</v>
      </c>
      <c r="B1128" s="72" t="s">
        <v>1635</v>
      </c>
      <c r="C1128" s="50" t="s">
        <v>1636</v>
      </c>
      <c r="D1128" s="50" t="s">
        <v>835</v>
      </c>
      <c r="E1128" s="47" t="s">
        <v>1670</v>
      </c>
      <c r="F1128" s="73" t="s">
        <v>67</v>
      </c>
      <c r="G1128" s="73">
        <v>3</v>
      </c>
      <c r="H1128" s="47" t="s">
        <v>28</v>
      </c>
      <c r="I1128" s="47" t="s">
        <v>835</v>
      </c>
      <c r="J1128" s="47" t="s">
        <v>1671</v>
      </c>
      <c r="K1128" s="47">
        <v>4800</v>
      </c>
      <c r="L1128" s="73">
        <v>4800</v>
      </c>
      <c r="M1128" s="47"/>
      <c r="N1128" s="47"/>
    </row>
    <row r="1129" ht="25" customHeight="1" spans="1:14">
      <c r="A1129" s="30">
        <f>COUNTA($A$4:A1128)</f>
        <v>702</v>
      </c>
      <c r="B1129" s="72" t="s">
        <v>1635</v>
      </c>
      <c r="C1129" s="50" t="s">
        <v>1636</v>
      </c>
      <c r="D1129" s="50" t="s">
        <v>835</v>
      </c>
      <c r="E1129" s="47" t="s">
        <v>1672</v>
      </c>
      <c r="F1129" s="50" t="s">
        <v>64</v>
      </c>
      <c r="G1129" s="50">
        <v>3</v>
      </c>
      <c r="H1129" s="50" t="s">
        <v>28</v>
      </c>
      <c r="I1129" s="50" t="s">
        <v>835</v>
      </c>
      <c r="J1129" s="47" t="s">
        <v>1508</v>
      </c>
      <c r="K1129" s="47">
        <v>1920</v>
      </c>
      <c r="L1129" s="73">
        <v>1920</v>
      </c>
      <c r="M1129" s="47"/>
      <c r="N1129" s="47"/>
    </row>
    <row r="1130" ht="25" customHeight="1" spans="1:14">
      <c r="A1130" s="30">
        <f>COUNTA($A$4:A1129)</f>
        <v>703</v>
      </c>
      <c r="B1130" s="72" t="s">
        <v>1635</v>
      </c>
      <c r="C1130" s="50" t="s">
        <v>1636</v>
      </c>
      <c r="D1130" s="50" t="s">
        <v>835</v>
      </c>
      <c r="E1130" s="47" t="s">
        <v>1673</v>
      </c>
      <c r="F1130" s="50" t="s">
        <v>64</v>
      </c>
      <c r="G1130" s="50">
        <v>2</v>
      </c>
      <c r="H1130" s="47" t="s">
        <v>28</v>
      </c>
      <c r="I1130" s="47" t="s">
        <v>835</v>
      </c>
      <c r="J1130" s="52" t="s">
        <v>1674</v>
      </c>
      <c r="K1130" s="47">
        <v>3008</v>
      </c>
      <c r="L1130" s="73">
        <v>4320</v>
      </c>
      <c r="M1130" s="47"/>
      <c r="N1130" s="47"/>
    </row>
    <row r="1131" ht="25" customHeight="1" spans="1:14">
      <c r="A1131" s="30"/>
      <c r="B1131" s="72"/>
      <c r="C1131" s="50"/>
      <c r="D1131" s="50"/>
      <c r="E1131" s="47"/>
      <c r="F1131" s="50"/>
      <c r="G1131" s="50"/>
      <c r="H1131" s="47" t="s">
        <v>216</v>
      </c>
      <c r="I1131" s="47"/>
      <c r="J1131" s="47" t="s">
        <v>1675</v>
      </c>
      <c r="K1131" s="47">
        <v>1312</v>
      </c>
      <c r="L1131" s="73"/>
      <c r="M1131" s="47"/>
      <c r="N1131" s="47"/>
    </row>
    <row r="1132" ht="25" customHeight="1" spans="1:14">
      <c r="A1132" s="30">
        <f>COUNTA($A$4:A1131)</f>
        <v>704</v>
      </c>
      <c r="B1132" s="72" t="s">
        <v>1635</v>
      </c>
      <c r="C1132" s="47" t="s">
        <v>1636</v>
      </c>
      <c r="D1132" s="47" t="s">
        <v>835</v>
      </c>
      <c r="E1132" s="47" t="s">
        <v>1676</v>
      </c>
      <c r="F1132" s="47" t="s">
        <v>27</v>
      </c>
      <c r="G1132" s="47">
        <v>5</v>
      </c>
      <c r="H1132" s="47" t="s">
        <v>28</v>
      </c>
      <c r="I1132" s="47" t="s">
        <v>835</v>
      </c>
      <c r="J1132" s="47" t="s">
        <v>1468</v>
      </c>
      <c r="K1132" s="47">
        <v>1024</v>
      </c>
      <c r="L1132" s="73">
        <v>2984</v>
      </c>
      <c r="M1132" s="47"/>
      <c r="N1132" s="47"/>
    </row>
    <row r="1133" ht="25" customHeight="1" spans="1:14">
      <c r="A1133" s="30"/>
      <c r="B1133" s="72"/>
      <c r="C1133" s="47"/>
      <c r="D1133" s="47"/>
      <c r="E1133" s="47"/>
      <c r="F1133" s="47"/>
      <c r="G1133" s="47"/>
      <c r="H1133" s="47" t="s">
        <v>1650</v>
      </c>
      <c r="I1133" s="47"/>
      <c r="J1133" s="47" t="s">
        <v>1492</v>
      </c>
      <c r="K1133" s="47">
        <v>1960</v>
      </c>
      <c r="L1133" s="73"/>
      <c r="M1133" s="47"/>
      <c r="N1133" s="47"/>
    </row>
    <row r="1134" ht="25" customHeight="1" spans="1:14">
      <c r="A1134" s="30">
        <f>COUNTA($A$4:A1133)</f>
        <v>705</v>
      </c>
      <c r="B1134" s="72" t="s">
        <v>1635</v>
      </c>
      <c r="C1134" s="50" t="s">
        <v>1636</v>
      </c>
      <c r="D1134" s="50" t="s">
        <v>1677</v>
      </c>
      <c r="E1134" s="50" t="s">
        <v>1678</v>
      </c>
      <c r="F1134" s="50" t="s">
        <v>34</v>
      </c>
      <c r="G1134" s="50">
        <v>1</v>
      </c>
      <c r="H1134" s="47" t="s">
        <v>28</v>
      </c>
      <c r="I1134" s="47" t="s">
        <v>1677</v>
      </c>
      <c r="J1134" s="47" t="s">
        <v>1471</v>
      </c>
      <c r="K1134" s="47">
        <v>1280</v>
      </c>
      <c r="L1134" s="73">
        <v>1280</v>
      </c>
      <c r="M1134" s="47"/>
      <c r="N1134" s="47"/>
    </row>
    <row r="1135" ht="25" customHeight="1" spans="1:14">
      <c r="A1135" s="30">
        <f>COUNTA($A$4:A1134)</f>
        <v>706</v>
      </c>
      <c r="B1135" s="72" t="s">
        <v>1635</v>
      </c>
      <c r="C1135" s="50" t="s">
        <v>1636</v>
      </c>
      <c r="D1135" s="50" t="s">
        <v>1677</v>
      </c>
      <c r="E1135" s="50" t="s">
        <v>1679</v>
      </c>
      <c r="F1135" s="50" t="s">
        <v>27</v>
      </c>
      <c r="G1135" s="50">
        <v>4</v>
      </c>
      <c r="H1135" s="47" t="s">
        <v>28</v>
      </c>
      <c r="I1135" s="47" t="s">
        <v>1677</v>
      </c>
      <c r="J1135" s="47" t="s">
        <v>1508</v>
      </c>
      <c r="K1135" s="47">
        <v>1920</v>
      </c>
      <c r="L1135" s="73">
        <v>1920</v>
      </c>
      <c r="M1135" s="47"/>
      <c r="N1135" s="47"/>
    </row>
    <row r="1136" ht="25" customHeight="1" spans="1:14">
      <c r="A1136" s="30">
        <f>COUNTA($A$4:A1135)</f>
        <v>707</v>
      </c>
      <c r="B1136" s="72" t="s">
        <v>1635</v>
      </c>
      <c r="C1136" s="50" t="s">
        <v>1636</v>
      </c>
      <c r="D1136" s="50" t="s">
        <v>1677</v>
      </c>
      <c r="E1136" s="50" t="s">
        <v>1680</v>
      </c>
      <c r="F1136" s="47" t="s">
        <v>64</v>
      </c>
      <c r="G1136" s="50">
        <v>1</v>
      </c>
      <c r="H1136" s="47" t="s">
        <v>28</v>
      </c>
      <c r="I1136" s="47" t="s">
        <v>1677</v>
      </c>
      <c r="J1136" s="47" t="s">
        <v>1471</v>
      </c>
      <c r="K1136" s="47">
        <v>1280</v>
      </c>
      <c r="L1136" s="73">
        <v>1280</v>
      </c>
      <c r="M1136" s="47"/>
      <c r="N1136" s="47"/>
    </row>
    <row r="1137" ht="25" customHeight="1" spans="1:14">
      <c r="A1137" s="30">
        <f>COUNTA($A$4:A1136)</f>
        <v>708</v>
      </c>
      <c r="B1137" s="72" t="s">
        <v>1635</v>
      </c>
      <c r="C1137" s="47" t="s">
        <v>1636</v>
      </c>
      <c r="D1137" s="47" t="s">
        <v>1677</v>
      </c>
      <c r="E1137" s="47" t="s">
        <v>1681</v>
      </c>
      <c r="F1137" s="47" t="s">
        <v>27</v>
      </c>
      <c r="G1137" s="47">
        <v>3</v>
      </c>
      <c r="H1137" s="47" t="s">
        <v>28</v>
      </c>
      <c r="I1137" s="47" t="s">
        <v>1677</v>
      </c>
      <c r="J1137" s="47" t="s">
        <v>1682</v>
      </c>
      <c r="K1137" s="46">
        <v>1011.2</v>
      </c>
      <c r="L1137" s="73">
        <v>1516.8</v>
      </c>
      <c r="M1137" s="47" t="s">
        <v>1683</v>
      </c>
      <c r="N1137" s="47"/>
    </row>
    <row r="1138" ht="25" customHeight="1" spans="1:14">
      <c r="A1138" s="30"/>
      <c r="B1138" s="72"/>
      <c r="C1138" s="47"/>
      <c r="D1138" s="47"/>
      <c r="E1138" s="47"/>
      <c r="F1138" s="47"/>
      <c r="G1138" s="47"/>
      <c r="H1138" s="47" t="s">
        <v>29</v>
      </c>
      <c r="I1138" s="47"/>
      <c r="J1138" s="47" t="s">
        <v>1682</v>
      </c>
      <c r="K1138" s="47">
        <v>505.6</v>
      </c>
      <c r="L1138" s="73"/>
      <c r="M1138" s="47"/>
      <c r="N1138" s="47"/>
    </row>
    <row r="1139" ht="25" customHeight="1" spans="1:14">
      <c r="A1139" s="30">
        <f>COUNTA($A$4:A1138)</f>
        <v>709</v>
      </c>
      <c r="B1139" s="72" t="s">
        <v>1635</v>
      </c>
      <c r="C1139" s="50" t="s">
        <v>1636</v>
      </c>
      <c r="D1139" s="50" t="s">
        <v>835</v>
      </c>
      <c r="E1139" s="50" t="s">
        <v>1684</v>
      </c>
      <c r="F1139" s="50" t="s">
        <v>34</v>
      </c>
      <c r="G1139" s="50">
        <v>5</v>
      </c>
      <c r="H1139" s="47" t="s">
        <v>29</v>
      </c>
      <c r="I1139" s="47" t="s">
        <v>835</v>
      </c>
      <c r="J1139" s="47" t="s">
        <v>1444</v>
      </c>
      <c r="K1139" s="47">
        <v>320</v>
      </c>
      <c r="L1139" s="73">
        <v>2880</v>
      </c>
      <c r="M1139" s="47"/>
      <c r="N1139" s="47"/>
    </row>
    <row r="1140" ht="25" customHeight="1" spans="1:14">
      <c r="A1140" s="30"/>
      <c r="B1140" s="72"/>
      <c r="C1140" s="50"/>
      <c r="D1140" s="50"/>
      <c r="E1140" s="50"/>
      <c r="F1140" s="50"/>
      <c r="G1140" s="50"/>
      <c r="H1140" s="47" t="s">
        <v>28</v>
      </c>
      <c r="I1140" s="47"/>
      <c r="J1140" s="47" t="s">
        <v>1507</v>
      </c>
      <c r="K1140" s="47">
        <v>2560</v>
      </c>
      <c r="L1140" s="73"/>
      <c r="M1140" s="47"/>
      <c r="N1140" s="47"/>
    </row>
    <row r="1141" ht="25" customHeight="1" spans="1:14">
      <c r="A1141" s="30">
        <f>COUNTA($A$4:A1140)</f>
        <v>710</v>
      </c>
      <c r="B1141" s="72" t="s">
        <v>1635</v>
      </c>
      <c r="C1141" s="50" t="s">
        <v>1636</v>
      </c>
      <c r="D1141" s="50" t="s">
        <v>1685</v>
      </c>
      <c r="E1141" s="50" t="s">
        <v>1686</v>
      </c>
      <c r="F1141" s="50" t="s">
        <v>22</v>
      </c>
      <c r="G1141" s="50">
        <v>4</v>
      </c>
      <c r="H1141" s="50" t="s">
        <v>28</v>
      </c>
      <c r="I1141" s="50" t="s">
        <v>1685</v>
      </c>
      <c r="J1141" s="50" t="s">
        <v>1687</v>
      </c>
      <c r="K1141" s="50">
        <v>1008</v>
      </c>
      <c r="L1141" s="75">
        <v>1008</v>
      </c>
      <c r="M1141" s="47"/>
      <c r="N1141" s="47"/>
    </row>
    <row r="1142" ht="28" customHeight="1" spans="1:14">
      <c r="A1142" s="30">
        <f>COUNTA($A$4:A1141)</f>
        <v>711</v>
      </c>
      <c r="B1142" s="72" t="s">
        <v>1635</v>
      </c>
      <c r="C1142" s="50" t="s">
        <v>1636</v>
      </c>
      <c r="D1142" s="50" t="s">
        <v>1685</v>
      </c>
      <c r="E1142" s="50" t="s">
        <v>1688</v>
      </c>
      <c r="F1142" s="50" t="s">
        <v>22</v>
      </c>
      <c r="G1142" s="50">
        <v>2</v>
      </c>
      <c r="H1142" s="50" t="s">
        <v>28</v>
      </c>
      <c r="I1142" s="50" t="s">
        <v>1685</v>
      </c>
      <c r="J1142" s="50" t="s">
        <v>1507</v>
      </c>
      <c r="K1142" s="50">
        <v>1920</v>
      </c>
      <c r="L1142" s="73">
        <v>1920</v>
      </c>
      <c r="M1142" s="47" t="s">
        <v>1689</v>
      </c>
      <c r="N1142" s="47"/>
    </row>
    <row r="1143" ht="28" customHeight="1" spans="1:14">
      <c r="A1143" s="30">
        <f>COUNTA($A$4:A1142)</f>
        <v>712</v>
      </c>
      <c r="B1143" s="72" t="s">
        <v>1635</v>
      </c>
      <c r="C1143" s="47" t="s">
        <v>1636</v>
      </c>
      <c r="D1143" s="50" t="s">
        <v>650</v>
      </c>
      <c r="E1143" s="50" t="s">
        <v>1690</v>
      </c>
      <c r="F1143" s="50" t="s">
        <v>22</v>
      </c>
      <c r="G1143" s="50">
        <v>1</v>
      </c>
      <c r="H1143" s="50" t="s">
        <v>28</v>
      </c>
      <c r="I1143" s="47" t="s">
        <v>650</v>
      </c>
      <c r="J1143" s="47" t="s">
        <v>1508</v>
      </c>
      <c r="K1143" s="47">
        <v>1440</v>
      </c>
      <c r="L1143" s="73">
        <v>1440</v>
      </c>
      <c r="M1143" s="47" t="s">
        <v>1691</v>
      </c>
      <c r="N1143" s="47"/>
    </row>
    <row r="1144" ht="25" customHeight="1" spans="1:14">
      <c r="A1144" s="30">
        <f>COUNTA($A$4:A1143)</f>
        <v>713</v>
      </c>
      <c r="B1144" s="72" t="s">
        <v>1635</v>
      </c>
      <c r="C1144" s="47" t="s">
        <v>1636</v>
      </c>
      <c r="D1144" s="47" t="s">
        <v>650</v>
      </c>
      <c r="E1144" s="47" t="s">
        <v>1692</v>
      </c>
      <c r="F1144" s="47" t="s">
        <v>67</v>
      </c>
      <c r="G1144" s="47">
        <v>4</v>
      </c>
      <c r="H1144" s="47" t="s">
        <v>28</v>
      </c>
      <c r="I1144" s="47" t="s">
        <v>650</v>
      </c>
      <c r="J1144" s="47" t="s">
        <v>1666</v>
      </c>
      <c r="K1144" s="47">
        <v>2112</v>
      </c>
      <c r="L1144" s="73">
        <v>2592</v>
      </c>
      <c r="M1144" s="47"/>
      <c r="N1144" s="47"/>
    </row>
    <row r="1145" ht="25" customHeight="1" spans="1:14">
      <c r="A1145" s="30"/>
      <c r="B1145" s="72"/>
      <c r="C1145" s="47"/>
      <c r="D1145" s="47"/>
      <c r="E1145" s="47"/>
      <c r="F1145" s="47"/>
      <c r="G1145" s="47"/>
      <c r="H1145" s="47" t="s">
        <v>29</v>
      </c>
      <c r="I1145" s="47"/>
      <c r="J1145" s="47" t="s">
        <v>1463</v>
      </c>
      <c r="K1145" s="47">
        <v>480</v>
      </c>
      <c r="L1145" s="73"/>
      <c r="M1145" s="47"/>
      <c r="N1145" s="47"/>
    </row>
    <row r="1146" ht="25" customHeight="1" spans="1:14">
      <c r="A1146" s="30">
        <f>COUNTA($A$4:A1145)</f>
        <v>714</v>
      </c>
      <c r="B1146" s="72" t="s">
        <v>1635</v>
      </c>
      <c r="C1146" s="47" t="s">
        <v>1693</v>
      </c>
      <c r="D1146" s="47" t="s">
        <v>1694</v>
      </c>
      <c r="E1146" s="47" t="s">
        <v>1695</v>
      </c>
      <c r="F1146" s="47" t="s">
        <v>34</v>
      </c>
      <c r="G1146" s="47">
        <v>1</v>
      </c>
      <c r="H1146" s="47" t="s">
        <v>50</v>
      </c>
      <c r="I1146" s="47" t="s">
        <v>1694</v>
      </c>
      <c r="J1146" s="47" t="s">
        <v>1501</v>
      </c>
      <c r="K1146" s="47">
        <v>240</v>
      </c>
      <c r="L1146" s="73">
        <v>240</v>
      </c>
      <c r="M1146" s="47"/>
      <c r="N1146" s="47"/>
    </row>
    <row r="1147" ht="25" customHeight="1" spans="1:14">
      <c r="A1147" s="30">
        <f>COUNTA($A$4:A1146)</f>
        <v>715</v>
      </c>
      <c r="B1147" s="72" t="s">
        <v>1635</v>
      </c>
      <c r="C1147" s="50" t="s">
        <v>1693</v>
      </c>
      <c r="D1147" s="47" t="s">
        <v>1696</v>
      </c>
      <c r="E1147" s="47" t="s">
        <v>1697</v>
      </c>
      <c r="F1147" s="47" t="s">
        <v>27</v>
      </c>
      <c r="G1147" s="47">
        <v>1</v>
      </c>
      <c r="H1147" s="73" t="s">
        <v>1698</v>
      </c>
      <c r="I1147" s="47" t="s">
        <v>1696</v>
      </c>
      <c r="J1147" s="47" t="s">
        <v>1444</v>
      </c>
      <c r="K1147" s="47">
        <v>1200</v>
      </c>
      <c r="L1147" s="73">
        <v>1200</v>
      </c>
      <c r="M1147" s="47"/>
      <c r="N1147" s="47"/>
    </row>
    <row r="1148" ht="25" customHeight="1" spans="1:14">
      <c r="A1148" s="30">
        <f>COUNTA($A$4:A1147)</f>
        <v>716</v>
      </c>
      <c r="B1148" s="72" t="s">
        <v>1635</v>
      </c>
      <c r="C1148" s="47" t="s">
        <v>1693</v>
      </c>
      <c r="D1148" s="47" t="s">
        <v>1696</v>
      </c>
      <c r="E1148" s="47" t="s">
        <v>1699</v>
      </c>
      <c r="F1148" s="47" t="s">
        <v>38</v>
      </c>
      <c r="G1148" s="47">
        <v>3</v>
      </c>
      <c r="H1148" s="47" t="s">
        <v>50</v>
      </c>
      <c r="I1148" s="47" t="s">
        <v>1696</v>
      </c>
      <c r="J1148" s="47" t="s">
        <v>1700</v>
      </c>
      <c r="K1148" s="46">
        <v>495</v>
      </c>
      <c r="L1148" s="33">
        <v>2115</v>
      </c>
      <c r="M1148" s="30"/>
      <c r="N1148" s="30"/>
    </row>
    <row r="1149" ht="25" customHeight="1" spans="1:14">
      <c r="A1149" s="30"/>
      <c r="B1149" s="72"/>
      <c r="C1149" s="47"/>
      <c r="D1149" s="47"/>
      <c r="E1149" s="47"/>
      <c r="F1149" s="47"/>
      <c r="G1149" s="47"/>
      <c r="H1149" s="47" t="s">
        <v>688</v>
      </c>
      <c r="I1149" s="47"/>
      <c r="J1149" s="47" t="s">
        <v>1614</v>
      </c>
      <c r="K1149" s="47">
        <v>900</v>
      </c>
      <c r="L1149" s="33"/>
      <c r="M1149" s="30"/>
      <c r="N1149" s="30"/>
    </row>
    <row r="1150" ht="25" customHeight="1" spans="1:14">
      <c r="A1150" s="30"/>
      <c r="B1150" s="72"/>
      <c r="C1150" s="47"/>
      <c r="D1150" s="47"/>
      <c r="E1150" s="47"/>
      <c r="F1150" s="47"/>
      <c r="G1150" s="47"/>
      <c r="H1150" s="47" t="s">
        <v>1701</v>
      </c>
      <c r="I1150" s="47"/>
      <c r="J1150" s="47" t="s">
        <v>1471</v>
      </c>
      <c r="K1150" s="47">
        <v>720</v>
      </c>
      <c r="L1150" s="33"/>
      <c r="M1150" s="30"/>
      <c r="N1150" s="30"/>
    </row>
    <row r="1151" ht="25" customHeight="1" spans="1:14">
      <c r="A1151" s="30">
        <f>COUNTA($A$4:A1150)</f>
        <v>717</v>
      </c>
      <c r="B1151" s="72" t="s">
        <v>1635</v>
      </c>
      <c r="C1151" s="47" t="s">
        <v>1693</v>
      </c>
      <c r="D1151" s="47" t="s">
        <v>1702</v>
      </c>
      <c r="E1151" s="47" t="s">
        <v>1703</v>
      </c>
      <c r="F1151" s="47" t="s">
        <v>27</v>
      </c>
      <c r="G1151" s="47">
        <v>2</v>
      </c>
      <c r="H1151" s="47" t="s">
        <v>28</v>
      </c>
      <c r="I1151" s="47" t="s">
        <v>1702</v>
      </c>
      <c r="J1151" s="47" t="s">
        <v>1687</v>
      </c>
      <c r="K1151" s="47">
        <v>1344</v>
      </c>
      <c r="L1151" s="33">
        <v>1344</v>
      </c>
      <c r="M1151" s="30"/>
      <c r="N1151" s="30"/>
    </row>
    <row r="1152" ht="25" customHeight="1" spans="1:14">
      <c r="A1152" s="30">
        <f>COUNTA($A$4:A1151)</f>
        <v>718</v>
      </c>
      <c r="B1152" s="72" t="s">
        <v>1635</v>
      </c>
      <c r="C1152" s="47" t="s">
        <v>1693</v>
      </c>
      <c r="D1152" s="47" t="s">
        <v>1694</v>
      </c>
      <c r="E1152" s="50" t="s">
        <v>1704</v>
      </c>
      <c r="F1152" s="47" t="s">
        <v>27</v>
      </c>
      <c r="G1152" s="50">
        <v>3</v>
      </c>
      <c r="H1152" s="47" t="s">
        <v>23</v>
      </c>
      <c r="I1152" s="47" t="s">
        <v>1694</v>
      </c>
      <c r="J1152" s="47" t="s">
        <v>1705</v>
      </c>
      <c r="K1152" s="47">
        <v>336</v>
      </c>
      <c r="L1152" s="33">
        <v>336</v>
      </c>
      <c r="M1152" s="30"/>
      <c r="N1152" s="30"/>
    </row>
    <row r="1153" ht="25" customHeight="1" spans="1:14">
      <c r="A1153" s="30">
        <f>COUNTA($A$4:A1152)</f>
        <v>719</v>
      </c>
      <c r="B1153" s="72" t="s">
        <v>1635</v>
      </c>
      <c r="C1153" s="47" t="s">
        <v>1693</v>
      </c>
      <c r="D1153" s="47" t="s">
        <v>1694</v>
      </c>
      <c r="E1153" s="50" t="s">
        <v>1706</v>
      </c>
      <c r="F1153" s="47" t="s">
        <v>38</v>
      </c>
      <c r="G1153" s="50">
        <v>1</v>
      </c>
      <c r="H1153" s="47" t="s">
        <v>50</v>
      </c>
      <c r="I1153" s="47" t="s">
        <v>1694</v>
      </c>
      <c r="J1153" s="47" t="s">
        <v>1562</v>
      </c>
      <c r="K1153" s="47">
        <v>270</v>
      </c>
      <c r="L1153" s="33">
        <v>270</v>
      </c>
      <c r="M1153" s="30"/>
      <c r="N1153" s="30"/>
    </row>
    <row r="1154" ht="25" customHeight="1" spans="1:14">
      <c r="A1154" s="30">
        <f>COUNTA($A$4:A1153)</f>
        <v>720</v>
      </c>
      <c r="B1154" s="72" t="s">
        <v>1635</v>
      </c>
      <c r="C1154" s="47" t="s">
        <v>1693</v>
      </c>
      <c r="D1154" s="47" t="s">
        <v>1707</v>
      </c>
      <c r="E1154" s="50" t="s">
        <v>1708</v>
      </c>
      <c r="F1154" s="47" t="s">
        <v>27</v>
      </c>
      <c r="G1154" s="50">
        <v>1</v>
      </c>
      <c r="H1154" s="47" t="s">
        <v>36</v>
      </c>
      <c r="I1154" s="47" t="s">
        <v>1707</v>
      </c>
      <c r="J1154" s="47" t="s">
        <v>1705</v>
      </c>
      <c r="K1154" s="47">
        <v>336</v>
      </c>
      <c r="L1154" s="33">
        <v>336</v>
      </c>
      <c r="M1154" s="30"/>
      <c r="N1154" s="30"/>
    </row>
    <row r="1155" ht="25" customHeight="1" spans="1:14">
      <c r="A1155" s="30">
        <f>COUNTA($A$4:A1154)</f>
        <v>721</v>
      </c>
      <c r="B1155" s="72" t="s">
        <v>1635</v>
      </c>
      <c r="C1155" s="30" t="s">
        <v>1693</v>
      </c>
      <c r="D1155" s="30" t="s">
        <v>1707</v>
      </c>
      <c r="E1155" s="30" t="s">
        <v>1709</v>
      </c>
      <c r="F1155" s="30" t="s">
        <v>34</v>
      </c>
      <c r="G1155" s="30">
        <v>2</v>
      </c>
      <c r="H1155" s="30" t="s">
        <v>29</v>
      </c>
      <c r="I1155" s="30" t="s">
        <v>1710</v>
      </c>
      <c r="J1155" s="30" t="s">
        <v>1711</v>
      </c>
      <c r="K1155" s="30">
        <v>832</v>
      </c>
      <c r="L1155" s="33">
        <v>832</v>
      </c>
      <c r="M1155" s="30"/>
      <c r="N1155" s="30"/>
    </row>
    <row r="1156" ht="25" customHeight="1" spans="1:14">
      <c r="A1156" s="30">
        <f>COUNTA($A$4:A1155)</f>
        <v>722</v>
      </c>
      <c r="B1156" s="72" t="s">
        <v>1635</v>
      </c>
      <c r="C1156" s="47" t="s">
        <v>1693</v>
      </c>
      <c r="D1156" s="47" t="s">
        <v>295</v>
      </c>
      <c r="E1156" s="50" t="s">
        <v>1712</v>
      </c>
      <c r="F1156" s="47" t="s">
        <v>22</v>
      </c>
      <c r="G1156" s="50">
        <v>6</v>
      </c>
      <c r="H1156" s="47" t="s">
        <v>29</v>
      </c>
      <c r="I1156" s="47" t="s">
        <v>295</v>
      </c>
      <c r="J1156" s="47" t="s">
        <v>1464</v>
      </c>
      <c r="K1156" s="47">
        <v>120</v>
      </c>
      <c r="L1156" s="33">
        <v>120</v>
      </c>
      <c r="M1156" s="30"/>
      <c r="N1156" s="30"/>
    </row>
    <row r="1157" ht="28" customHeight="1" spans="1:14">
      <c r="A1157" s="30">
        <f>COUNTA($A$4:A1156)</f>
        <v>723</v>
      </c>
      <c r="B1157" s="72" t="s">
        <v>1635</v>
      </c>
      <c r="C1157" s="47" t="s">
        <v>1693</v>
      </c>
      <c r="D1157" s="47" t="s">
        <v>1713</v>
      </c>
      <c r="E1157" s="50" t="s">
        <v>1714</v>
      </c>
      <c r="F1157" s="47" t="s">
        <v>27</v>
      </c>
      <c r="G1157" s="50">
        <v>2</v>
      </c>
      <c r="H1157" s="47" t="s">
        <v>688</v>
      </c>
      <c r="I1157" s="47" t="s">
        <v>1713</v>
      </c>
      <c r="J1157" s="47" t="s">
        <v>1431</v>
      </c>
      <c r="K1157" s="47">
        <v>1600</v>
      </c>
      <c r="L1157" s="33">
        <v>1600</v>
      </c>
      <c r="M1157" s="30"/>
      <c r="N1157" s="30" t="s">
        <v>1715</v>
      </c>
    </row>
    <row r="1158" ht="25" customHeight="1" spans="1:14">
      <c r="A1158" s="30">
        <f>COUNTA($A$4:A1157)</f>
        <v>724</v>
      </c>
      <c r="B1158" s="72" t="s">
        <v>1635</v>
      </c>
      <c r="C1158" s="47" t="s">
        <v>1693</v>
      </c>
      <c r="D1158" s="47" t="s">
        <v>1702</v>
      </c>
      <c r="E1158" s="47" t="s">
        <v>1716</v>
      </c>
      <c r="F1158" s="47" t="s">
        <v>27</v>
      </c>
      <c r="G1158" s="47">
        <v>6</v>
      </c>
      <c r="H1158" s="47" t="s">
        <v>28</v>
      </c>
      <c r="I1158" s="47" t="s">
        <v>1702</v>
      </c>
      <c r="J1158" s="47" t="s">
        <v>1471</v>
      </c>
      <c r="K1158" s="47">
        <v>1280</v>
      </c>
      <c r="L1158" s="33">
        <v>1280</v>
      </c>
      <c r="M1158" s="30"/>
      <c r="N1158" s="30"/>
    </row>
    <row r="1159" ht="25" customHeight="1" spans="1:14">
      <c r="A1159" s="30">
        <f>COUNTA($A$4:A1158)</f>
        <v>725</v>
      </c>
      <c r="B1159" s="72" t="s">
        <v>1635</v>
      </c>
      <c r="C1159" s="47" t="s">
        <v>1693</v>
      </c>
      <c r="D1159" s="47" t="s">
        <v>1702</v>
      </c>
      <c r="E1159" s="47" t="s">
        <v>1717</v>
      </c>
      <c r="F1159" s="47" t="s">
        <v>27</v>
      </c>
      <c r="G1159" s="47">
        <v>5</v>
      </c>
      <c r="H1159" s="47" t="s">
        <v>28</v>
      </c>
      <c r="I1159" s="47" t="s">
        <v>1702</v>
      </c>
      <c r="J1159" s="47" t="s">
        <v>1431</v>
      </c>
      <c r="K1159" s="47">
        <v>5120</v>
      </c>
      <c r="L1159" s="33">
        <v>5000</v>
      </c>
      <c r="M1159" s="30"/>
      <c r="N1159" s="30" t="s">
        <v>1654</v>
      </c>
    </row>
    <row r="1160" ht="25" customHeight="1" spans="1:14">
      <c r="A1160" s="30">
        <f>COUNTA($A$4:A1159)</f>
        <v>726</v>
      </c>
      <c r="B1160" s="72" t="s">
        <v>1635</v>
      </c>
      <c r="C1160" s="47" t="s">
        <v>1693</v>
      </c>
      <c r="D1160" s="50" t="s">
        <v>1718</v>
      </c>
      <c r="E1160" s="50" t="s">
        <v>1719</v>
      </c>
      <c r="F1160" s="50" t="s">
        <v>34</v>
      </c>
      <c r="G1160" s="50">
        <v>3</v>
      </c>
      <c r="H1160" s="47" t="s">
        <v>28</v>
      </c>
      <c r="I1160" s="30" t="s">
        <v>1718</v>
      </c>
      <c r="J1160" s="30" t="s">
        <v>1471</v>
      </c>
      <c r="K1160" s="30">
        <v>1280</v>
      </c>
      <c r="L1160" s="33">
        <v>1280</v>
      </c>
      <c r="M1160" s="30"/>
      <c r="N1160" s="30"/>
    </row>
    <row r="1161" ht="25" customHeight="1" spans="1:14">
      <c r="A1161" s="30">
        <f>COUNTA($A$4:A1160)</f>
        <v>727</v>
      </c>
      <c r="B1161" s="72" t="s">
        <v>1635</v>
      </c>
      <c r="C1161" s="47" t="s">
        <v>1693</v>
      </c>
      <c r="D1161" s="47" t="s">
        <v>1718</v>
      </c>
      <c r="E1161" s="47" t="s">
        <v>1720</v>
      </c>
      <c r="F1161" s="47" t="s">
        <v>34</v>
      </c>
      <c r="G1161" s="47">
        <v>6</v>
      </c>
      <c r="H1161" s="47" t="s">
        <v>28</v>
      </c>
      <c r="I1161" s="47" t="s">
        <v>1718</v>
      </c>
      <c r="J1161" s="47" t="s">
        <v>1544</v>
      </c>
      <c r="K1161" s="47">
        <v>1472</v>
      </c>
      <c r="L1161" s="33">
        <v>1472</v>
      </c>
      <c r="M1161" s="30"/>
      <c r="N1161" s="30"/>
    </row>
    <row r="1162" ht="25" customHeight="1" spans="1:14">
      <c r="A1162" s="30">
        <f>COUNTA($A$4:A1161)</f>
        <v>728</v>
      </c>
      <c r="B1162" s="72" t="s">
        <v>1635</v>
      </c>
      <c r="C1162" s="47" t="s">
        <v>1693</v>
      </c>
      <c r="D1162" s="47" t="s">
        <v>1721</v>
      </c>
      <c r="E1162" s="47" t="s">
        <v>1722</v>
      </c>
      <c r="F1162" s="47" t="s">
        <v>95</v>
      </c>
      <c r="G1162" s="47">
        <v>2</v>
      </c>
      <c r="H1162" s="47" t="s">
        <v>28</v>
      </c>
      <c r="I1162" s="47" t="s">
        <v>1721</v>
      </c>
      <c r="J1162" s="47" t="s">
        <v>1471</v>
      </c>
      <c r="K1162" s="47">
        <v>1280</v>
      </c>
      <c r="L1162" s="33">
        <v>1280</v>
      </c>
      <c r="M1162" s="30"/>
      <c r="N1162" s="30"/>
    </row>
    <row r="1163" ht="25" customHeight="1" spans="1:14">
      <c r="A1163" s="30">
        <f>COUNTA($A$4:A1162)</f>
        <v>729</v>
      </c>
      <c r="B1163" s="72" t="s">
        <v>1635</v>
      </c>
      <c r="C1163" s="47" t="s">
        <v>1723</v>
      </c>
      <c r="D1163" s="47" t="s">
        <v>1724</v>
      </c>
      <c r="E1163" s="50" t="s">
        <v>1725</v>
      </c>
      <c r="F1163" s="47" t="s">
        <v>64</v>
      </c>
      <c r="G1163" s="50">
        <v>3</v>
      </c>
      <c r="H1163" s="47" t="s">
        <v>28</v>
      </c>
      <c r="I1163" s="47" t="s">
        <v>1724</v>
      </c>
      <c r="J1163" s="47" t="s">
        <v>1726</v>
      </c>
      <c r="K1163" s="47">
        <v>3712</v>
      </c>
      <c r="L1163" s="73">
        <v>3712</v>
      </c>
      <c r="M1163" s="30"/>
      <c r="N1163" s="30"/>
    </row>
    <row r="1164" ht="25" customHeight="1" spans="1:14">
      <c r="A1164" s="30">
        <f>COUNTA($A$4:A1163)</f>
        <v>730</v>
      </c>
      <c r="B1164" s="72" t="s">
        <v>1635</v>
      </c>
      <c r="C1164" s="47" t="s">
        <v>1723</v>
      </c>
      <c r="D1164" s="47" t="s">
        <v>1724</v>
      </c>
      <c r="E1164" s="47" t="s">
        <v>1727</v>
      </c>
      <c r="F1164" s="47" t="s">
        <v>34</v>
      </c>
      <c r="G1164" s="47">
        <v>2</v>
      </c>
      <c r="H1164" s="47" t="s">
        <v>28</v>
      </c>
      <c r="I1164" s="47" t="s">
        <v>1724</v>
      </c>
      <c r="J1164" s="47" t="s">
        <v>1471</v>
      </c>
      <c r="K1164" s="47">
        <v>1280</v>
      </c>
      <c r="L1164" s="73">
        <v>1280</v>
      </c>
      <c r="M1164" s="30"/>
      <c r="N1164" s="30"/>
    </row>
    <row r="1165" ht="42" customHeight="1" spans="1:14">
      <c r="A1165" s="30">
        <f>COUNTA($A$4:A1164)</f>
        <v>731</v>
      </c>
      <c r="B1165" s="72" t="s">
        <v>1635</v>
      </c>
      <c r="C1165" s="47" t="s">
        <v>1723</v>
      </c>
      <c r="D1165" s="30" t="s">
        <v>1728</v>
      </c>
      <c r="E1165" s="30" t="s">
        <v>1729</v>
      </c>
      <c r="F1165" s="30" t="s">
        <v>27</v>
      </c>
      <c r="G1165" s="30">
        <v>4</v>
      </c>
      <c r="H1165" s="30" t="s">
        <v>333</v>
      </c>
      <c r="I1165" s="30" t="s">
        <v>1728</v>
      </c>
      <c r="J1165" s="30" t="s">
        <v>1463</v>
      </c>
      <c r="K1165" s="30">
        <v>960</v>
      </c>
      <c r="L1165" s="33">
        <v>960</v>
      </c>
      <c r="M1165" s="30"/>
      <c r="N1165" s="30" t="s">
        <v>1730</v>
      </c>
    </row>
    <row r="1166" ht="43" customHeight="1" spans="1:14">
      <c r="A1166" s="30">
        <f>COUNTA($A$4:A1165)</f>
        <v>732</v>
      </c>
      <c r="B1166" s="72" t="s">
        <v>1635</v>
      </c>
      <c r="C1166" s="51" t="s">
        <v>1723</v>
      </c>
      <c r="D1166" s="51" t="s">
        <v>1731</v>
      </c>
      <c r="E1166" s="51" t="s">
        <v>1732</v>
      </c>
      <c r="F1166" s="51" t="s">
        <v>34</v>
      </c>
      <c r="G1166" s="51">
        <v>4</v>
      </c>
      <c r="H1166" s="30" t="s">
        <v>28</v>
      </c>
      <c r="I1166" s="30" t="s">
        <v>1731</v>
      </c>
      <c r="J1166" s="30" t="s">
        <v>1614</v>
      </c>
      <c r="K1166" s="30">
        <v>3840</v>
      </c>
      <c r="L1166" s="33">
        <v>3840</v>
      </c>
      <c r="M1166" s="30" t="s">
        <v>1733</v>
      </c>
      <c r="N1166" s="30"/>
    </row>
    <row r="1167" ht="25" customHeight="1" spans="1:14">
      <c r="A1167" s="30">
        <f>COUNTA($A$4:A1166)</f>
        <v>733</v>
      </c>
      <c r="B1167" s="72" t="s">
        <v>1635</v>
      </c>
      <c r="C1167" s="47" t="s">
        <v>1723</v>
      </c>
      <c r="D1167" s="47" t="s">
        <v>1734</v>
      </c>
      <c r="E1167" s="47" t="s">
        <v>1735</v>
      </c>
      <c r="F1167" s="47" t="s">
        <v>38</v>
      </c>
      <c r="G1167" s="47">
        <v>4</v>
      </c>
      <c r="H1167" s="30" t="s">
        <v>28</v>
      </c>
      <c r="I1167" s="30" t="s">
        <v>1734</v>
      </c>
      <c r="J1167" s="47" t="s">
        <v>1507</v>
      </c>
      <c r="K1167" s="47">
        <v>1920</v>
      </c>
      <c r="L1167" s="73">
        <v>1920</v>
      </c>
      <c r="M1167" s="30"/>
      <c r="N1167" s="30"/>
    </row>
    <row r="1168" ht="25" customHeight="1" spans="1:14">
      <c r="A1168" s="30">
        <f>COUNTA($A$4:A1167)</f>
        <v>734</v>
      </c>
      <c r="B1168" s="72" t="s">
        <v>1635</v>
      </c>
      <c r="C1168" s="47" t="s">
        <v>1723</v>
      </c>
      <c r="D1168" s="47" t="s">
        <v>1734</v>
      </c>
      <c r="E1168" s="47" t="s">
        <v>1736</v>
      </c>
      <c r="F1168" s="47" t="s">
        <v>27</v>
      </c>
      <c r="G1168" s="47">
        <v>4</v>
      </c>
      <c r="H1168" s="47" t="s">
        <v>28</v>
      </c>
      <c r="I1168" s="47" t="s">
        <v>1734</v>
      </c>
      <c r="J1168" s="47" t="s">
        <v>1459</v>
      </c>
      <c r="K1168" s="47">
        <v>768</v>
      </c>
      <c r="L1168" s="73">
        <v>768</v>
      </c>
      <c r="M1168" s="30"/>
      <c r="N1168" s="30"/>
    </row>
    <row r="1169" ht="25" customHeight="1" spans="1:14">
      <c r="A1169" s="30">
        <f>COUNTA($A$4:A1168)</f>
        <v>735</v>
      </c>
      <c r="B1169" s="72" t="s">
        <v>1635</v>
      </c>
      <c r="C1169" s="47" t="s">
        <v>1723</v>
      </c>
      <c r="D1169" s="47" t="s">
        <v>1734</v>
      </c>
      <c r="E1169" s="47" t="s">
        <v>1737</v>
      </c>
      <c r="F1169" s="47" t="s">
        <v>67</v>
      </c>
      <c r="G1169" s="47">
        <v>4</v>
      </c>
      <c r="H1169" s="47" t="s">
        <v>28</v>
      </c>
      <c r="I1169" s="47" t="s">
        <v>1734</v>
      </c>
      <c r="J1169" s="47" t="s">
        <v>1508</v>
      </c>
      <c r="K1169" s="47">
        <v>1920</v>
      </c>
      <c r="L1169" s="73">
        <v>1920</v>
      </c>
      <c r="M1169" s="30"/>
      <c r="N1169" s="30"/>
    </row>
    <row r="1170" ht="25" customHeight="1" spans="1:14">
      <c r="A1170" s="30">
        <f>COUNTA($A$4:A1169)</f>
        <v>736</v>
      </c>
      <c r="B1170" s="72" t="s">
        <v>1635</v>
      </c>
      <c r="C1170" s="47" t="s">
        <v>1723</v>
      </c>
      <c r="D1170" s="47" t="s">
        <v>1734</v>
      </c>
      <c r="E1170" s="47" t="s">
        <v>1738</v>
      </c>
      <c r="F1170" s="47" t="s">
        <v>38</v>
      </c>
      <c r="G1170" s="47">
        <v>5</v>
      </c>
      <c r="H1170" s="47" t="s">
        <v>28</v>
      </c>
      <c r="I1170" s="47" t="s">
        <v>1734</v>
      </c>
      <c r="J1170" s="47" t="s">
        <v>1518</v>
      </c>
      <c r="K1170" s="47">
        <v>3120</v>
      </c>
      <c r="L1170" s="73">
        <v>3120</v>
      </c>
      <c r="M1170" s="30"/>
      <c r="N1170" s="30"/>
    </row>
    <row r="1171" ht="29" customHeight="1" spans="1:14">
      <c r="A1171" s="30">
        <f>COUNTA($A$4:A1170)</f>
        <v>737</v>
      </c>
      <c r="B1171" s="72" t="s">
        <v>1635</v>
      </c>
      <c r="C1171" s="50" t="s">
        <v>1723</v>
      </c>
      <c r="D1171" s="50" t="s">
        <v>1739</v>
      </c>
      <c r="E1171" s="50" t="s">
        <v>1740</v>
      </c>
      <c r="F1171" s="47" t="s">
        <v>38</v>
      </c>
      <c r="G1171" s="50">
        <v>3</v>
      </c>
      <c r="H1171" s="47" t="s">
        <v>28</v>
      </c>
      <c r="I1171" s="47" t="s">
        <v>1724</v>
      </c>
      <c r="J1171" s="47" t="s">
        <v>1507</v>
      </c>
      <c r="K1171" s="47">
        <v>1920</v>
      </c>
      <c r="L1171" s="73">
        <v>1920</v>
      </c>
      <c r="M1171" s="30" t="s">
        <v>1741</v>
      </c>
      <c r="N1171" s="30"/>
    </row>
    <row r="1172" ht="25" customHeight="1" spans="1:14">
      <c r="A1172" s="30">
        <f>COUNTA($A$4:A1171)</f>
        <v>738</v>
      </c>
      <c r="B1172" s="72" t="s">
        <v>1635</v>
      </c>
      <c r="C1172" s="30" t="s">
        <v>1742</v>
      </c>
      <c r="D1172" s="30" t="s">
        <v>1743</v>
      </c>
      <c r="E1172" s="30" t="s">
        <v>1744</v>
      </c>
      <c r="F1172" s="30" t="s">
        <v>27</v>
      </c>
      <c r="G1172" s="30">
        <v>1</v>
      </c>
      <c r="H1172" s="30" t="s">
        <v>187</v>
      </c>
      <c r="I1172" s="30" t="s">
        <v>1745</v>
      </c>
      <c r="J1172" s="30" t="s">
        <v>1746</v>
      </c>
      <c r="K1172" s="30">
        <v>179.2</v>
      </c>
      <c r="L1172" s="33">
        <v>179.2</v>
      </c>
      <c r="M1172" s="30"/>
      <c r="N1172" s="30"/>
    </row>
    <row r="1173" ht="42" customHeight="1" spans="1:14">
      <c r="A1173" s="30">
        <f>COUNTA($A$4:A1172)</f>
        <v>739</v>
      </c>
      <c r="B1173" s="72" t="s">
        <v>1635</v>
      </c>
      <c r="C1173" s="30" t="s">
        <v>1742</v>
      </c>
      <c r="D1173" s="30" t="s">
        <v>1747</v>
      </c>
      <c r="E1173" s="30" t="s">
        <v>1748</v>
      </c>
      <c r="F1173" s="30" t="s">
        <v>22</v>
      </c>
      <c r="G1173" s="30">
        <v>2</v>
      </c>
      <c r="H1173" s="30" t="s">
        <v>23</v>
      </c>
      <c r="I1173" s="30" t="s">
        <v>1747</v>
      </c>
      <c r="J1173" s="30" t="s">
        <v>1463</v>
      </c>
      <c r="K1173" s="30">
        <v>540</v>
      </c>
      <c r="L1173" s="33">
        <v>540</v>
      </c>
      <c r="M1173" s="30" t="s">
        <v>1749</v>
      </c>
      <c r="N1173" s="30" t="s">
        <v>1750</v>
      </c>
    </row>
    <row r="1174" ht="29" customHeight="1" spans="1:14">
      <c r="A1174" s="30">
        <f>COUNTA($A$4:A1173)</f>
        <v>740</v>
      </c>
      <c r="B1174" s="72" t="s">
        <v>1635</v>
      </c>
      <c r="C1174" s="30" t="s">
        <v>1742</v>
      </c>
      <c r="D1174" s="30" t="s">
        <v>1751</v>
      </c>
      <c r="E1174" s="30" t="s">
        <v>1752</v>
      </c>
      <c r="F1174" s="30" t="s">
        <v>64</v>
      </c>
      <c r="G1174" s="30">
        <v>2</v>
      </c>
      <c r="H1174" s="30" t="s">
        <v>23</v>
      </c>
      <c r="I1174" s="30" t="s">
        <v>1745</v>
      </c>
      <c r="J1174" s="30" t="s">
        <v>1459</v>
      </c>
      <c r="K1174" s="30">
        <v>576</v>
      </c>
      <c r="L1174" s="33">
        <v>576</v>
      </c>
      <c r="M1174" s="30" t="s">
        <v>1753</v>
      </c>
      <c r="N1174" s="30"/>
    </row>
    <row r="1175" ht="25" customHeight="1" spans="1:14">
      <c r="A1175" s="30">
        <f>COUNTA($A$4:A1174)</f>
        <v>741</v>
      </c>
      <c r="B1175" s="72" t="s">
        <v>1635</v>
      </c>
      <c r="C1175" s="47" t="s">
        <v>1742</v>
      </c>
      <c r="D1175" s="47" t="s">
        <v>1747</v>
      </c>
      <c r="E1175" s="47" t="s">
        <v>1754</v>
      </c>
      <c r="F1175" s="47" t="s">
        <v>64</v>
      </c>
      <c r="G1175" s="47">
        <v>2</v>
      </c>
      <c r="H1175" s="47" t="s">
        <v>23</v>
      </c>
      <c r="I1175" s="47" t="s">
        <v>1747</v>
      </c>
      <c r="J1175" s="47" t="s">
        <v>1444</v>
      </c>
      <c r="K1175" s="47">
        <v>480</v>
      </c>
      <c r="L1175" s="73">
        <v>480</v>
      </c>
      <c r="M1175" s="30"/>
      <c r="N1175" s="30"/>
    </row>
    <row r="1176" ht="25" customHeight="1" spans="1:14">
      <c r="A1176" s="30">
        <f>COUNTA($A$4:A1175)</f>
        <v>742</v>
      </c>
      <c r="B1176" s="72" t="s">
        <v>1635</v>
      </c>
      <c r="C1176" s="47" t="s">
        <v>1742</v>
      </c>
      <c r="D1176" s="47" t="s">
        <v>1747</v>
      </c>
      <c r="E1176" s="47" t="s">
        <v>1755</v>
      </c>
      <c r="F1176" s="47" t="s">
        <v>22</v>
      </c>
      <c r="G1176" s="47">
        <v>3</v>
      </c>
      <c r="H1176" s="47" t="s">
        <v>536</v>
      </c>
      <c r="I1176" s="47" t="s">
        <v>1747</v>
      </c>
      <c r="J1176" s="47" t="s">
        <v>1471</v>
      </c>
      <c r="K1176" s="47">
        <v>960</v>
      </c>
      <c r="L1176" s="33">
        <v>1320</v>
      </c>
      <c r="M1176" s="30" t="s">
        <v>1756</v>
      </c>
      <c r="N1176" s="30"/>
    </row>
    <row r="1177" ht="25" customHeight="1" spans="1:14">
      <c r="A1177" s="30"/>
      <c r="B1177" s="72"/>
      <c r="C1177" s="47"/>
      <c r="D1177" s="47"/>
      <c r="E1177" s="47"/>
      <c r="F1177" s="47"/>
      <c r="G1177" s="47"/>
      <c r="H1177" s="47" t="s">
        <v>23</v>
      </c>
      <c r="I1177" s="47"/>
      <c r="J1177" s="47" t="s">
        <v>1444</v>
      </c>
      <c r="K1177" s="47">
        <v>360</v>
      </c>
      <c r="L1177" s="33"/>
      <c r="M1177" s="30"/>
      <c r="N1177" s="30"/>
    </row>
    <row r="1178" ht="25" customHeight="1" spans="1:14">
      <c r="A1178" s="30">
        <f>COUNTA($A$4:A1177)</f>
        <v>743</v>
      </c>
      <c r="B1178" s="72" t="s">
        <v>1635</v>
      </c>
      <c r="C1178" s="47" t="s">
        <v>1742</v>
      </c>
      <c r="D1178" s="47" t="s">
        <v>1757</v>
      </c>
      <c r="E1178" s="47" t="s">
        <v>1758</v>
      </c>
      <c r="F1178" s="47" t="s">
        <v>64</v>
      </c>
      <c r="G1178" s="47">
        <v>4</v>
      </c>
      <c r="H1178" s="51" t="s">
        <v>28</v>
      </c>
      <c r="I1178" s="47" t="s">
        <v>1759</v>
      </c>
      <c r="J1178" s="51" t="s">
        <v>1711</v>
      </c>
      <c r="K1178" s="51">
        <v>1664</v>
      </c>
      <c r="L1178" s="33">
        <v>2144</v>
      </c>
      <c r="M1178" s="30"/>
      <c r="N1178" s="30" t="s">
        <v>1760</v>
      </c>
    </row>
    <row r="1179" ht="25" customHeight="1" spans="1:14">
      <c r="A1179" s="30"/>
      <c r="B1179" s="72"/>
      <c r="C1179" s="47"/>
      <c r="D1179" s="47"/>
      <c r="E1179" s="47"/>
      <c r="F1179" s="47"/>
      <c r="G1179" s="47"/>
      <c r="H1179" s="47" t="s">
        <v>23</v>
      </c>
      <c r="I1179" s="47"/>
      <c r="J1179" s="47" t="s">
        <v>1444</v>
      </c>
      <c r="K1179" s="47">
        <v>480</v>
      </c>
      <c r="L1179" s="33"/>
      <c r="M1179" s="30"/>
      <c r="N1179" s="30"/>
    </row>
    <row r="1180" ht="25" customHeight="1" spans="1:14">
      <c r="A1180" s="30">
        <f>COUNTA($A$4:A1179)</f>
        <v>744</v>
      </c>
      <c r="B1180" s="72" t="s">
        <v>1635</v>
      </c>
      <c r="C1180" s="47" t="s">
        <v>1761</v>
      </c>
      <c r="D1180" s="47" t="s">
        <v>1762</v>
      </c>
      <c r="E1180" s="47" t="s">
        <v>1763</v>
      </c>
      <c r="F1180" s="47" t="s">
        <v>34</v>
      </c>
      <c r="G1180" s="47">
        <v>4</v>
      </c>
      <c r="H1180" s="47" t="s">
        <v>208</v>
      </c>
      <c r="I1180" s="47" t="s">
        <v>1762</v>
      </c>
      <c r="J1180" s="47" t="s">
        <v>1764</v>
      </c>
      <c r="K1180" s="47">
        <v>5040</v>
      </c>
      <c r="L1180" s="33">
        <v>5000</v>
      </c>
      <c r="M1180" s="30"/>
      <c r="N1180" s="30" t="s">
        <v>1654</v>
      </c>
    </row>
    <row r="1181" ht="25" customHeight="1" spans="1:14">
      <c r="A1181" s="30">
        <f>COUNTA($A$4:A1180)</f>
        <v>745</v>
      </c>
      <c r="B1181" s="72" t="s">
        <v>1635</v>
      </c>
      <c r="C1181" s="47" t="s">
        <v>1761</v>
      </c>
      <c r="D1181" s="47" t="s">
        <v>1765</v>
      </c>
      <c r="E1181" s="47" t="s">
        <v>1766</v>
      </c>
      <c r="F1181" s="47" t="s">
        <v>34</v>
      </c>
      <c r="G1181" s="47">
        <v>4</v>
      </c>
      <c r="H1181" s="47" t="s">
        <v>1698</v>
      </c>
      <c r="I1181" s="47" t="s">
        <v>1765</v>
      </c>
      <c r="J1181" s="47" t="s">
        <v>1508</v>
      </c>
      <c r="K1181" s="47">
        <v>3600</v>
      </c>
      <c r="L1181" s="33">
        <v>3600</v>
      </c>
      <c r="M1181" s="30"/>
      <c r="N1181" s="30"/>
    </row>
    <row r="1182" ht="28" customHeight="1" spans="1:14">
      <c r="A1182" s="30">
        <f>COUNTA($A$4:A1181)</f>
        <v>746</v>
      </c>
      <c r="B1182" s="72" t="s">
        <v>1635</v>
      </c>
      <c r="C1182" s="47" t="s">
        <v>1761</v>
      </c>
      <c r="D1182" s="47" t="s">
        <v>1765</v>
      </c>
      <c r="E1182" s="47" t="s">
        <v>1767</v>
      </c>
      <c r="F1182" s="47" t="s">
        <v>64</v>
      </c>
      <c r="G1182" s="47">
        <v>5</v>
      </c>
      <c r="H1182" s="47" t="s">
        <v>23</v>
      </c>
      <c r="I1182" s="47" t="s">
        <v>1765</v>
      </c>
      <c r="J1182" s="47" t="s">
        <v>1471</v>
      </c>
      <c r="K1182" s="47">
        <v>960</v>
      </c>
      <c r="L1182" s="73">
        <v>960</v>
      </c>
      <c r="M1182" s="30" t="s">
        <v>1768</v>
      </c>
      <c r="N1182" s="30"/>
    </row>
    <row r="1183" ht="25" customHeight="1" spans="1:14">
      <c r="A1183" s="30">
        <f>COUNTA($A$4:A1182)</f>
        <v>747</v>
      </c>
      <c r="B1183" s="72" t="s">
        <v>1635</v>
      </c>
      <c r="C1183" s="47" t="s">
        <v>1761</v>
      </c>
      <c r="D1183" s="47" t="s">
        <v>1765</v>
      </c>
      <c r="E1183" s="47" t="s">
        <v>1769</v>
      </c>
      <c r="F1183" s="47" t="s">
        <v>34</v>
      </c>
      <c r="G1183" s="47">
        <v>6</v>
      </c>
      <c r="H1183" s="47" t="s">
        <v>536</v>
      </c>
      <c r="I1183" s="47" t="s">
        <v>1765</v>
      </c>
      <c r="J1183" s="47" t="s">
        <v>1507</v>
      </c>
      <c r="K1183" s="47">
        <v>2560</v>
      </c>
      <c r="L1183" s="33">
        <v>4480</v>
      </c>
      <c r="M1183" s="30"/>
      <c r="N1183" s="30"/>
    </row>
    <row r="1184" ht="25" customHeight="1" spans="1:14">
      <c r="A1184" s="30"/>
      <c r="B1184" s="72"/>
      <c r="C1184" s="47"/>
      <c r="D1184" s="47"/>
      <c r="E1184" s="47"/>
      <c r="F1184" s="47"/>
      <c r="G1184" s="47"/>
      <c r="H1184" s="47" t="s">
        <v>23</v>
      </c>
      <c r="I1184" s="47"/>
      <c r="J1184" s="47" t="s">
        <v>1507</v>
      </c>
      <c r="K1184" s="47">
        <v>1920</v>
      </c>
      <c r="L1184" s="33"/>
      <c r="M1184" s="30"/>
      <c r="N1184" s="30"/>
    </row>
    <row r="1185" ht="25" customHeight="1" spans="1:14">
      <c r="A1185" s="30">
        <f>COUNTA($A$4:A1184)</f>
        <v>748</v>
      </c>
      <c r="B1185" s="72" t="s">
        <v>1635</v>
      </c>
      <c r="C1185" s="47" t="s">
        <v>1761</v>
      </c>
      <c r="D1185" s="47" t="s">
        <v>1762</v>
      </c>
      <c r="E1185" s="47" t="s">
        <v>1770</v>
      </c>
      <c r="F1185" s="47" t="s">
        <v>64</v>
      </c>
      <c r="G1185" s="47">
        <v>5</v>
      </c>
      <c r="H1185" s="30" t="s">
        <v>536</v>
      </c>
      <c r="I1185" s="30" t="s">
        <v>1771</v>
      </c>
      <c r="J1185" s="47" t="s">
        <v>1431</v>
      </c>
      <c r="K1185" s="47">
        <v>5120</v>
      </c>
      <c r="L1185" s="33">
        <v>5000</v>
      </c>
      <c r="M1185" s="30"/>
      <c r="N1185" s="30" t="s">
        <v>1654</v>
      </c>
    </row>
    <row r="1186" ht="25" customHeight="1" spans="1:14">
      <c r="A1186" s="30">
        <f>COUNTA($A$4:A1185)</f>
        <v>749</v>
      </c>
      <c r="B1186" s="72" t="s">
        <v>1635</v>
      </c>
      <c r="C1186" s="47" t="s">
        <v>1761</v>
      </c>
      <c r="D1186" s="47" t="s">
        <v>1762</v>
      </c>
      <c r="E1186" s="47" t="s">
        <v>1772</v>
      </c>
      <c r="F1186" s="47" t="s">
        <v>38</v>
      </c>
      <c r="G1186" s="47">
        <v>3</v>
      </c>
      <c r="H1186" s="47" t="s">
        <v>536</v>
      </c>
      <c r="I1186" s="47" t="s">
        <v>1762</v>
      </c>
      <c r="J1186" s="47" t="s">
        <v>1431</v>
      </c>
      <c r="K1186" s="47">
        <v>3840</v>
      </c>
      <c r="L1186" s="33">
        <v>5000</v>
      </c>
      <c r="M1186" s="30"/>
      <c r="N1186" s="30" t="s">
        <v>1654</v>
      </c>
    </row>
    <row r="1187" ht="25" customHeight="1" spans="1:14">
      <c r="A1187" s="30"/>
      <c r="B1187" s="72"/>
      <c r="C1187" s="47"/>
      <c r="D1187" s="47"/>
      <c r="E1187" s="47"/>
      <c r="F1187" s="47"/>
      <c r="G1187" s="47"/>
      <c r="H1187" s="47" t="s">
        <v>1631</v>
      </c>
      <c r="I1187" s="47"/>
      <c r="J1187" s="47" t="s">
        <v>1507</v>
      </c>
      <c r="K1187" s="47">
        <v>2880</v>
      </c>
      <c r="L1187" s="33"/>
      <c r="M1187" s="30"/>
      <c r="N1187" s="30"/>
    </row>
    <row r="1188" ht="25" customHeight="1" spans="1:14">
      <c r="A1188" s="30">
        <f>COUNTA($A$4:A1187)</f>
        <v>750</v>
      </c>
      <c r="B1188" s="72" t="s">
        <v>1635</v>
      </c>
      <c r="C1188" s="47" t="s">
        <v>1761</v>
      </c>
      <c r="D1188" s="47" t="s">
        <v>1762</v>
      </c>
      <c r="E1188" s="47" t="s">
        <v>1773</v>
      </c>
      <c r="F1188" s="47" t="s">
        <v>27</v>
      </c>
      <c r="G1188" s="47">
        <v>5</v>
      </c>
      <c r="H1188" s="47" t="s">
        <v>44</v>
      </c>
      <c r="I1188" s="47" t="s">
        <v>1762</v>
      </c>
      <c r="J1188" s="47" t="s">
        <v>1507</v>
      </c>
      <c r="K1188" s="47">
        <v>1280</v>
      </c>
      <c r="L1188" s="33">
        <v>5000</v>
      </c>
      <c r="M1188" s="30"/>
      <c r="N1188" s="30" t="s">
        <v>1774</v>
      </c>
    </row>
    <row r="1189" ht="25" customHeight="1" spans="1:14">
      <c r="A1189" s="30"/>
      <c r="B1189" s="72"/>
      <c r="C1189" s="50"/>
      <c r="D1189" s="50"/>
      <c r="E1189" s="50"/>
      <c r="F1189" s="50"/>
      <c r="G1189" s="50"/>
      <c r="H1189" s="47" t="s">
        <v>536</v>
      </c>
      <c r="I1189" s="50"/>
      <c r="J1189" s="47" t="s">
        <v>1507</v>
      </c>
      <c r="K1189" s="47">
        <v>2560</v>
      </c>
      <c r="L1189" s="33"/>
      <c r="M1189" s="30"/>
      <c r="N1189" s="30"/>
    </row>
    <row r="1190" ht="25" customHeight="1" spans="1:14">
      <c r="A1190" s="30"/>
      <c r="B1190" s="72"/>
      <c r="C1190" s="50"/>
      <c r="D1190" s="50"/>
      <c r="E1190" s="50"/>
      <c r="F1190" s="50"/>
      <c r="G1190" s="50"/>
      <c r="H1190" s="47" t="s">
        <v>208</v>
      </c>
      <c r="I1190" s="50"/>
      <c r="J1190" s="47" t="s">
        <v>1775</v>
      </c>
      <c r="K1190" s="47">
        <v>1120</v>
      </c>
      <c r="L1190" s="33"/>
      <c r="M1190" s="30"/>
      <c r="N1190" s="30"/>
    </row>
    <row r="1191" ht="25" customHeight="1" spans="1:14">
      <c r="A1191" s="30"/>
      <c r="B1191" s="72"/>
      <c r="C1191" s="50"/>
      <c r="D1191" s="50"/>
      <c r="E1191" s="50"/>
      <c r="F1191" s="50"/>
      <c r="G1191" s="50"/>
      <c r="H1191" s="47" t="s">
        <v>187</v>
      </c>
      <c r="I1191" s="50"/>
      <c r="J1191" s="47" t="s">
        <v>1471</v>
      </c>
      <c r="K1191" s="47">
        <v>1280</v>
      </c>
      <c r="L1191" s="33"/>
      <c r="M1191" s="30"/>
      <c r="N1191" s="30"/>
    </row>
    <row r="1192" ht="29" customHeight="1" spans="1:14">
      <c r="A1192" s="30">
        <f>COUNTA($A$4:A1191)</f>
        <v>751</v>
      </c>
      <c r="B1192" s="72" t="s">
        <v>1635</v>
      </c>
      <c r="C1192" s="47" t="s">
        <v>1761</v>
      </c>
      <c r="D1192" s="47" t="s">
        <v>1762</v>
      </c>
      <c r="E1192" s="47" t="s">
        <v>1776</v>
      </c>
      <c r="F1192" s="47" t="s">
        <v>38</v>
      </c>
      <c r="G1192" s="47">
        <v>6</v>
      </c>
      <c r="H1192" s="47" t="s">
        <v>536</v>
      </c>
      <c r="I1192" s="30" t="s">
        <v>1762</v>
      </c>
      <c r="J1192" s="47" t="s">
        <v>1777</v>
      </c>
      <c r="K1192" s="47">
        <v>2352</v>
      </c>
      <c r="L1192" s="73">
        <v>2352</v>
      </c>
      <c r="M1192" s="30" t="s">
        <v>1778</v>
      </c>
      <c r="N1192" s="30"/>
    </row>
    <row r="1193" ht="25" customHeight="1" spans="1:14">
      <c r="A1193" s="30">
        <f>COUNTA($A$4:A1192)</f>
        <v>752</v>
      </c>
      <c r="B1193" s="72" t="s">
        <v>1635</v>
      </c>
      <c r="C1193" s="30" t="s">
        <v>1761</v>
      </c>
      <c r="D1193" s="30" t="s">
        <v>1762</v>
      </c>
      <c r="E1193" s="30" t="s">
        <v>1779</v>
      </c>
      <c r="F1193" s="30" t="s">
        <v>34</v>
      </c>
      <c r="G1193" s="30">
        <v>2</v>
      </c>
      <c r="H1193" s="30" t="s">
        <v>23</v>
      </c>
      <c r="I1193" s="30" t="s">
        <v>1762</v>
      </c>
      <c r="J1193" s="30" t="s">
        <v>1444</v>
      </c>
      <c r="K1193" s="47">
        <v>480</v>
      </c>
      <c r="L1193" s="73">
        <v>1760</v>
      </c>
      <c r="M1193" s="30" t="s">
        <v>1780</v>
      </c>
      <c r="N1193" s="30"/>
    </row>
    <row r="1194" ht="25" customHeight="1" spans="1:14">
      <c r="A1194" s="30"/>
      <c r="B1194" s="72"/>
      <c r="C1194" s="31"/>
      <c r="D1194" s="31"/>
      <c r="E1194" s="31"/>
      <c r="F1194" s="31"/>
      <c r="G1194" s="31"/>
      <c r="H1194" s="47" t="s">
        <v>536</v>
      </c>
      <c r="I1194" s="31"/>
      <c r="J1194" s="47" t="s">
        <v>1471</v>
      </c>
      <c r="K1194" s="47">
        <v>1280</v>
      </c>
      <c r="L1194" s="73"/>
      <c r="M1194" s="30"/>
      <c r="N1194" s="30"/>
    </row>
    <row r="1195" ht="25" customHeight="1" spans="1:14">
      <c r="A1195" s="30">
        <f>COUNTA($A$4:A1194)</f>
        <v>753</v>
      </c>
      <c r="B1195" s="72" t="s">
        <v>1635</v>
      </c>
      <c r="C1195" s="47" t="s">
        <v>1761</v>
      </c>
      <c r="D1195" s="47" t="s">
        <v>1762</v>
      </c>
      <c r="E1195" s="47" t="s">
        <v>1781</v>
      </c>
      <c r="F1195" s="47" t="s">
        <v>34</v>
      </c>
      <c r="G1195" s="47">
        <v>3</v>
      </c>
      <c r="H1195" s="30" t="s">
        <v>23</v>
      </c>
      <c r="I1195" s="30" t="s">
        <v>1762</v>
      </c>
      <c r="J1195" s="47" t="s">
        <v>1468</v>
      </c>
      <c r="K1195" s="47">
        <v>768</v>
      </c>
      <c r="L1195" s="33">
        <v>1856</v>
      </c>
      <c r="M1195" s="30" t="s">
        <v>1782</v>
      </c>
      <c r="N1195" s="30"/>
    </row>
    <row r="1196" ht="25" customHeight="1" spans="1:14">
      <c r="A1196" s="30"/>
      <c r="B1196" s="72"/>
      <c r="C1196" s="47"/>
      <c r="D1196" s="47"/>
      <c r="E1196" s="47"/>
      <c r="F1196" s="47"/>
      <c r="G1196" s="47"/>
      <c r="H1196" s="47" t="s">
        <v>536</v>
      </c>
      <c r="I1196" s="31"/>
      <c r="J1196" s="47" t="s">
        <v>1580</v>
      </c>
      <c r="K1196" s="47">
        <v>1088</v>
      </c>
      <c r="L1196" s="33"/>
      <c r="M1196" s="30"/>
      <c r="N1196" s="30"/>
    </row>
    <row r="1197" ht="25" customHeight="1" spans="1:14">
      <c r="A1197" s="30">
        <f>COUNTA($A$4:A1196)</f>
        <v>754</v>
      </c>
      <c r="B1197" s="72" t="s">
        <v>1635</v>
      </c>
      <c r="C1197" s="47" t="s">
        <v>1761</v>
      </c>
      <c r="D1197" s="47" t="s">
        <v>1783</v>
      </c>
      <c r="E1197" s="47" t="s">
        <v>1784</v>
      </c>
      <c r="F1197" s="47" t="s">
        <v>95</v>
      </c>
      <c r="G1197" s="47">
        <v>3</v>
      </c>
      <c r="H1197" s="47" t="s">
        <v>536</v>
      </c>
      <c r="I1197" s="47" t="s">
        <v>1785</v>
      </c>
      <c r="J1197" s="47" t="s">
        <v>1483</v>
      </c>
      <c r="K1197" s="47">
        <v>2176</v>
      </c>
      <c r="L1197" s="33">
        <v>2176</v>
      </c>
      <c r="M1197" s="30"/>
      <c r="N1197" s="30"/>
    </row>
    <row r="1198" ht="43" customHeight="1" spans="1:14">
      <c r="A1198" s="30">
        <f>COUNTA($A$4:A1197)</f>
        <v>755</v>
      </c>
      <c r="B1198" s="72" t="s">
        <v>1635</v>
      </c>
      <c r="C1198" s="47" t="s">
        <v>1761</v>
      </c>
      <c r="D1198" s="47" t="s">
        <v>1783</v>
      </c>
      <c r="E1198" s="47" t="s">
        <v>1786</v>
      </c>
      <c r="F1198" s="47" t="s">
        <v>64</v>
      </c>
      <c r="G1198" s="47">
        <v>3</v>
      </c>
      <c r="H1198" s="30" t="s">
        <v>44</v>
      </c>
      <c r="I1198" s="47" t="s">
        <v>1783</v>
      </c>
      <c r="J1198" s="30" t="s">
        <v>1471</v>
      </c>
      <c r="K1198" s="30">
        <v>640</v>
      </c>
      <c r="L1198" s="33">
        <v>640</v>
      </c>
      <c r="M1198" s="30" t="s">
        <v>1787</v>
      </c>
      <c r="N1198" s="30"/>
    </row>
    <row r="1199" ht="28" customHeight="1" spans="1:14">
      <c r="A1199" s="30">
        <f>COUNTA($A$4:A1198)</f>
        <v>756</v>
      </c>
      <c r="B1199" s="72" t="s">
        <v>1635</v>
      </c>
      <c r="C1199" s="30" t="s">
        <v>1761</v>
      </c>
      <c r="D1199" s="30" t="s">
        <v>1783</v>
      </c>
      <c r="E1199" s="30" t="s">
        <v>1788</v>
      </c>
      <c r="F1199" s="30" t="s">
        <v>38</v>
      </c>
      <c r="G1199" s="30">
        <v>3</v>
      </c>
      <c r="H1199" s="33" t="s">
        <v>536</v>
      </c>
      <c r="I1199" s="30" t="s">
        <v>1783</v>
      </c>
      <c r="J1199" s="47" t="s">
        <v>1614</v>
      </c>
      <c r="K1199" s="47">
        <v>2880</v>
      </c>
      <c r="L1199" s="33">
        <v>5000</v>
      </c>
      <c r="M1199" s="30"/>
      <c r="N1199" s="30" t="s">
        <v>1789</v>
      </c>
    </row>
    <row r="1200" ht="28" customHeight="1" spans="1:14">
      <c r="A1200" s="30"/>
      <c r="B1200" s="72"/>
      <c r="C1200" s="31"/>
      <c r="D1200" s="31"/>
      <c r="E1200" s="31"/>
      <c r="F1200" s="31"/>
      <c r="G1200" s="31"/>
      <c r="H1200" s="33" t="s">
        <v>265</v>
      </c>
      <c r="I1200" s="31"/>
      <c r="J1200" s="47" t="s">
        <v>1651</v>
      </c>
      <c r="K1200" s="47">
        <v>2400</v>
      </c>
      <c r="L1200" s="33"/>
      <c r="M1200" s="30"/>
      <c r="N1200" s="30"/>
    </row>
    <row r="1201" ht="25" customHeight="1" spans="1:14">
      <c r="A1201" s="30">
        <f>COUNTA($A$4:A1200)</f>
        <v>757</v>
      </c>
      <c r="B1201" s="72" t="s">
        <v>1635</v>
      </c>
      <c r="C1201" s="47" t="s">
        <v>1761</v>
      </c>
      <c r="D1201" s="47" t="s">
        <v>1790</v>
      </c>
      <c r="E1201" s="47" t="s">
        <v>1791</v>
      </c>
      <c r="F1201" s="47" t="s">
        <v>67</v>
      </c>
      <c r="G1201" s="47">
        <v>4</v>
      </c>
      <c r="H1201" s="47" t="s">
        <v>536</v>
      </c>
      <c r="I1201" s="47" t="s">
        <v>1790</v>
      </c>
      <c r="J1201" s="47" t="s">
        <v>1431</v>
      </c>
      <c r="K1201" s="47">
        <v>5120</v>
      </c>
      <c r="L1201" s="33">
        <v>5000</v>
      </c>
      <c r="M1201" s="30"/>
      <c r="N1201" s="30" t="s">
        <v>1654</v>
      </c>
    </row>
    <row r="1202" ht="29" customHeight="1" spans="1:14">
      <c r="A1202" s="30">
        <f>COUNTA($A$4:A1201)</f>
        <v>758</v>
      </c>
      <c r="B1202" s="72" t="s">
        <v>1635</v>
      </c>
      <c r="C1202" s="47" t="s">
        <v>1761</v>
      </c>
      <c r="D1202" s="47" t="s">
        <v>1792</v>
      </c>
      <c r="E1202" s="47" t="s">
        <v>1793</v>
      </c>
      <c r="F1202" s="47" t="s">
        <v>64</v>
      </c>
      <c r="G1202" s="47">
        <v>2</v>
      </c>
      <c r="H1202" s="30" t="s">
        <v>44</v>
      </c>
      <c r="I1202" s="47" t="s">
        <v>1792</v>
      </c>
      <c r="J1202" s="46" t="s">
        <v>1444</v>
      </c>
      <c r="K1202" s="46">
        <v>320</v>
      </c>
      <c r="L1202" s="33">
        <v>320</v>
      </c>
      <c r="M1202" s="30" t="s">
        <v>1794</v>
      </c>
      <c r="N1202" s="30"/>
    </row>
    <row r="1203" ht="29" customHeight="1" spans="1:14">
      <c r="A1203" s="30">
        <f>COUNTA($A$4:A1202)</f>
        <v>759</v>
      </c>
      <c r="B1203" s="72" t="s">
        <v>1635</v>
      </c>
      <c r="C1203" s="47" t="s">
        <v>1761</v>
      </c>
      <c r="D1203" s="47" t="s">
        <v>1792</v>
      </c>
      <c r="E1203" s="47" t="s">
        <v>1795</v>
      </c>
      <c r="F1203" s="47" t="s">
        <v>95</v>
      </c>
      <c r="G1203" s="47">
        <v>3</v>
      </c>
      <c r="H1203" s="47" t="s">
        <v>23</v>
      </c>
      <c r="I1203" s="47" t="s">
        <v>1792</v>
      </c>
      <c r="J1203" s="47" t="s">
        <v>1444</v>
      </c>
      <c r="K1203" s="47">
        <v>480</v>
      </c>
      <c r="L1203" s="33">
        <v>480</v>
      </c>
      <c r="M1203" s="30" t="s">
        <v>1796</v>
      </c>
      <c r="N1203" s="30"/>
    </row>
    <row r="1204" ht="43" customHeight="1" spans="1:14">
      <c r="A1204" s="30">
        <f>COUNTA($A$4:A1203)</f>
        <v>760</v>
      </c>
      <c r="B1204" s="72" t="s">
        <v>1635</v>
      </c>
      <c r="C1204" s="47" t="s">
        <v>1761</v>
      </c>
      <c r="D1204" s="47" t="s">
        <v>1792</v>
      </c>
      <c r="E1204" s="47" t="s">
        <v>1797</v>
      </c>
      <c r="F1204" s="47" t="s">
        <v>64</v>
      </c>
      <c r="G1204" s="47">
        <v>3</v>
      </c>
      <c r="H1204" s="47" t="s">
        <v>129</v>
      </c>
      <c r="I1204" s="47" t="s">
        <v>1792</v>
      </c>
      <c r="J1204" s="47" t="s">
        <v>1532</v>
      </c>
      <c r="K1204" s="47">
        <v>864</v>
      </c>
      <c r="L1204" s="33">
        <v>864</v>
      </c>
      <c r="M1204" s="30" t="s">
        <v>1798</v>
      </c>
      <c r="N1204" s="47" t="s">
        <v>1799</v>
      </c>
    </row>
    <row r="1205" ht="25" customHeight="1" spans="1:14">
      <c r="A1205" s="30">
        <f>COUNTA($A$4:A1204)</f>
        <v>761</v>
      </c>
      <c r="B1205" s="72" t="s">
        <v>1635</v>
      </c>
      <c r="C1205" s="47" t="s">
        <v>1761</v>
      </c>
      <c r="D1205" s="47" t="s">
        <v>1792</v>
      </c>
      <c r="E1205" s="47" t="s">
        <v>1800</v>
      </c>
      <c r="F1205" s="47" t="s">
        <v>64</v>
      </c>
      <c r="G1205" s="47">
        <v>5</v>
      </c>
      <c r="H1205" s="47" t="s">
        <v>44</v>
      </c>
      <c r="I1205" s="47" t="s">
        <v>1792</v>
      </c>
      <c r="J1205" s="47" t="s">
        <v>1471</v>
      </c>
      <c r="K1205" s="47">
        <v>640</v>
      </c>
      <c r="L1205" s="33">
        <v>1600</v>
      </c>
      <c r="M1205" s="30" t="s">
        <v>1801</v>
      </c>
      <c r="N1205" s="30"/>
    </row>
    <row r="1206" ht="25" customHeight="1" spans="1:14">
      <c r="A1206" s="30"/>
      <c r="B1206" s="72"/>
      <c r="C1206" s="47"/>
      <c r="D1206" s="47"/>
      <c r="E1206" s="47"/>
      <c r="F1206" s="47"/>
      <c r="G1206" s="47"/>
      <c r="H1206" s="47" t="s">
        <v>23</v>
      </c>
      <c r="I1206" s="47"/>
      <c r="J1206" s="47" t="s">
        <v>1471</v>
      </c>
      <c r="K1206" s="47">
        <v>960</v>
      </c>
      <c r="L1206" s="33"/>
      <c r="M1206" s="30"/>
      <c r="N1206" s="30"/>
    </row>
    <row r="1207" ht="25" customHeight="1" spans="1:14">
      <c r="A1207" s="30">
        <f>COUNTA($A$4:A1206)</f>
        <v>762</v>
      </c>
      <c r="B1207" s="72" t="s">
        <v>1635</v>
      </c>
      <c r="C1207" s="47" t="s">
        <v>1761</v>
      </c>
      <c r="D1207" s="47" t="s">
        <v>1792</v>
      </c>
      <c r="E1207" s="47" t="s">
        <v>1802</v>
      </c>
      <c r="F1207" s="47" t="s">
        <v>38</v>
      </c>
      <c r="G1207" s="47">
        <v>3</v>
      </c>
      <c r="H1207" s="47" t="s">
        <v>44</v>
      </c>
      <c r="I1207" s="47" t="s">
        <v>1792</v>
      </c>
      <c r="J1207" s="47" t="s">
        <v>1471</v>
      </c>
      <c r="K1207" s="47">
        <v>480</v>
      </c>
      <c r="L1207" s="33">
        <v>1200</v>
      </c>
      <c r="M1207" s="30" t="s">
        <v>1803</v>
      </c>
      <c r="N1207" s="30"/>
    </row>
    <row r="1208" ht="25" customHeight="1" spans="1:14">
      <c r="A1208" s="30"/>
      <c r="B1208" s="72"/>
      <c r="C1208" s="47"/>
      <c r="D1208" s="47"/>
      <c r="E1208" s="47"/>
      <c r="F1208" s="47"/>
      <c r="G1208" s="47"/>
      <c r="H1208" s="47" t="s">
        <v>129</v>
      </c>
      <c r="I1208" s="47"/>
      <c r="J1208" s="47" t="s">
        <v>1471</v>
      </c>
      <c r="K1208" s="47">
        <v>720</v>
      </c>
      <c r="L1208" s="33"/>
      <c r="M1208" s="30"/>
      <c r="N1208" s="30"/>
    </row>
    <row r="1209" ht="25" customHeight="1" spans="1:14">
      <c r="A1209" s="30">
        <f>COUNTA($A$4:A1208)</f>
        <v>763</v>
      </c>
      <c r="B1209" s="72" t="s">
        <v>1635</v>
      </c>
      <c r="C1209" s="47" t="s">
        <v>1761</v>
      </c>
      <c r="D1209" s="47" t="s">
        <v>1792</v>
      </c>
      <c r="E1209" s="47" t="s">
        <v>1804</v>
      </c>
      <c r="F1209" s="47" t="s">
        <v>67</v>
      </c>
      <c r="G1209" s="47">
        <v>5</v>
      </c>
      <c r="H1209" s="47" t="s">
        <v>44</v>
      </c>
      <c r="I1209" s="47" t="s">
        <v>1805</v>
      </c>
      <c r="J1209" s="47" t="s">
        <v>1507</v>
      </c>
      <c r="K1209" s="47">
        <v>1280</v>
      </c>
      <c r="L1209" s="33">
        <v>1760</v>
      </c>
      <c r="M1209" s="30" t="s">
        <v>1806</v>
      </c>
      <c r="N1209" s="30"/>
    </row>
    <row r="1210" ht="25" customHeight="1" spans="1:14">
      <c r="A1210" s="30"/>
      <c r="B1210" s="72"/>
      <c r="C1210" s="47"/>
      <c r="D1210" s="47"/>
      <c r="E1210" s="47"/>
      <c r="F1210" s="47"/>
      <c r="G1210" s="47"/>
      <c r="H1210" s="47" t="s">
        <v>23</v>
      </c>
      <c r="I1210" s="47"/>
      <c r="J1210" s="47" t="s">
        <v>1444</v>
      </c>
      <c r="K1210" s="47">
        <v>480</v>
      </c>
      <c r="L1210" s="33"/>
      <c r="M1210" s="30"/>
      <c r="N1210" s="30"/>
    </row>
    <row r="1211" ht="28" customHeight="1" spans="1:14">
      <c r="A1211" s="30">
        <f>COUNTA($A$4:A1210)</f>
        <v>764</v>
      </c>
      <c r="B1211" s="72" t="s">
        <v>1635</v>
      </c>
      <c r="C1211" s="47" t="s">
        <v>1807</v>
      </c>
      <c r="D1211" s="47" t="s">
        <v>1808</v>
      </c>
      <c r="E1211" s="47" t="s">
        <v>1809</v>
      </c>
      <c r="F1211" s="47" t="s">
        <v>38</v>
      </c>
      <c r="G1211" s="47">
        <v>1</v>
      </c>
      <c r="H1211" s="47" t="s">
        <v>28</v>
      </c>
      <c r="I1211" s="47" t="s">
        <v>1808</v>
      </c>
      <c r="J1211" s="47" t="s">
        <v>1508</v>
      </c>
      <c r="K1211" s="47">
        <v>1440</v>
      </c>
      <c r="L1211" s="33">
        <v>1440</v>
      </c>
      <c r="M1211" s="30" t="s">
        <v>1810</v>
      </c>
      <c r="N1211" s="30"/>
    </row>
    <row r="1212" ht="29" customHeight="1" spans="1:14">
      <c r="A1212" s="30">
        <f>COUNTA($A$4:A1211)</f>
        <v>765</v>
      </c>
      <c r="B1212" s="72" t="s">
        <v>1635</v>
      </c>
      <c r="C1212" s="47" t="s">
        <v>1807</v>
      </c>
      <c r="D1212" s="47" t="s">
        <v>1808</v>
      </c>
      <c r="E1212" s="47" t="s">
        <v>1811</v>
      </c>
      <c r="F1212" s="47" t="s">
        <v>27</v>
      </c>
      <c r="G1212" s="47">
        <v>2</v>
      </c>
      <c r="H1212" s="47" t="s">
        <v>28</v>
      </c>
      <c r="I1212" s="50" t="s">
        <v>1808</v>
      </c>
      <c r="J1212" s="50" t="s">
        <v>1812</v>
      </c>
      <c r="K1212" s="47">
        <v>3328</v>
      </c>
      <c r="L1212" s="33">
        <v>3320</v>
      </c>
      <c r="M1212" s="30" t="s">
        <v>1813</v>
      </c>
      <c r="N1212" s="30"/>
    </row>
    <row r="1213" ht="29" customHeight="1" spans="1:14">
      <c r="A1213" s="30">
        <f>COUNTA($A$4:A1212)</f>
        <v>766</v>
      </c>
      <c r="B1213" s="72" t="s">
        <v>1635</v>
      </c>
      <c r="C1213" s="47" t="s">
        <v>1807</v>
      </c>
      <c r="D1213" s="50" t="s">
        <v>1808</v>
      </c>
      <c r="E1213" s="50" t="s">
        <v>1814</v>
      </c>
      <c r="F1213" s="47" t="s">
        <v>64</v>
      </c>
      <c r="G1213" s="47">
        <v>6</v>
      </c>
      <c r="H1213" s="47" t="s">
        <v>28</v>
      </c>
      <c r="I1213" s="30" t="s">
        <v>1808</v>
      </c>
      <c r="J1213" s="47" t="s">
        <v>1532</v>
      </c>
      <c r="K1213" s="47">
        <v>1152</v>
      </c>
      <c r="L1213" s="73">
        <v>1152</v>
      </c>
      <c r="M1213" s="30" t="s">
        <v>1815</v>
      </c>
      <c r="N1213" s="30"/>
    </row>
    <row r="1214" ht="29" customHeight="1" spans="1:14">
      <c r="A1214" s="30">
        <f>COUNTA($A$4:A1213)</f>
        <v>767</v>
      </c>
      <c r="B1214" s="72" t="s">
        <v>1635</v>
      </c>
      <c r="C1214" s="47" t="s">
        <v>1807</v>
      </c>
      <c r="D1214" s="47" t="s">
        <v>1808</v>
      </c>
      <c r="E1214" s="47" t="s">
        <v>1816</v>
      </c>
      <c r="F1214" s="47" t="s">
        <v>34</v>
      </c>
      <c r="G1214" s="47">
        <v>4</v>
      </c>
      <c r="H1214" s="47" t="s">
        <v>28</v>
      </c>
      <c r="I1214" s="47" t="s">
        <v>1808</v>
      </c>
      <c r="J1214" s="47" t="s">
        <v>1508</v>
      </c>
      <c r="K1214" s="47">
        <v>1920</v>
      </c>
      <c r="L1214" s="73">
        <v>1920</v>
      </c>
      <c r="M1214" s="30"/>
      <c r="N1214" s="30"/>
    </row>
    <row r="1215" ht="25" customHeight="1" spans="1:14">
      <c r="A1215" s="30">
        <f>COUNTA($A$4:A1214)</f>
        <v>768</v>
      </c>
      <c r="B1215" s="72" t="s">
        <v>1635</v>
      </c>
      <c r="C1215" s="47" t="s">
        <v>1807</v>
      </c>
      <c r="D1215" s="47" t="s">
        <v>1808</v>
      </c>
      <c r="E1215" s="47" t="s">
        <v>1817</v>
      </c>
      <c r="F1215" s="47" t="s">
        <v>64</v>
      </c>
      <c r="G1215" s="47">
        <v>2</v>
      </c>
      <c r="H1215" s="47" t="s">
        <v>28</v>
      </c>
      <c r="I1215" s="47" t="s">
        <v>1808</v>
      </c>
      <c r="J1215" s="47" t="s">
        <v>1492</v>
      </c>
      <c r="K1215" s="47">
        <v>2240</v>
      </c>
      <c r="L1215" s="33">
        <v>2240</v>
      </c>
      <c r="M1215" s="30"/>
      <c r="N1215" s="30"/>
    </row>
    <row r="1216" ht="29" customHeight="1" spans="1:14">
      <c r="A1216" s="30">
        <f>COUNTA($A$4:A1215)</f>
        <v>769</v>
      </c>
      <c r="B1216" s="72" t="s">
        <v>1635</v>
      </c>
      <c r="C1216" s="47" t="s">
        <v>1807</v>
      </c>
      <c r="D1216" s="47" t="s">
        <v>1818</v>
      </c>
      <c r="E1216" s="47" t="s">
        <v>1819</v>
      </c>
      <c r="F1216" s="47" t="s">
        <v>27</v>
      </c>
      <c r="G1216" s="47">
        <v>3</v>
      </c>
      <c r="H1216" s="47" t="s">
        <v>28</v>
      </c>
      <c r="I1216" s="47" t="s">
        <v>1818</v>
      </c>
      <c r="J1216" s="47" t="s">
        <v>1508</v>
      </c>
      <c r="K1216" s="47">
        <v>1920</v>
      </c>
      <c r="L1216" s="33">
        <v>1920</v>
      </c>
      <c r="M1216" s="30" t="s">
        <v>1820</v>
      </c>
      <c r="N1216" s="30"/>
    </row>
    <row r="1217" ht="25" customHeight="1" spans="1:14">
      <c r="A1217" s="30">
        <f>COUNTA($A$4:A1216)</f>
        <v>770</v>
      </c>
      <c r="B1217" s="72" t="s">
        <v>1635</v>
      </c>
      <c r="C1217" s="47" t="s">
        <v>1807</v>
      </c>
      <c r="D1217" s="47" t="s">
        <v>1818</v>
      </c>
      <c r="E1217" s="47" t="s">
        <v>1821</v>
      </c>
      <c r="F1217" s="47" t="s">
        <v>95</v>
      </c>
      <c r="G1217" s="47">
        <v>3</v>
      </c>
      <c r="H1217" s="47" t="s">
        <v>28</v>
      </c>
      <c r="I1217" s="47" t="s">
        <v>1818</v>
      </c>
      <c r="J1217" s="47" t="s">
        <v>1822</v>
      </c>
      <c r="K1217" s="47">
        <v>1792</v>
      </c>
      <c r="L1217" s="73">
        <v>1792</v>
      </c>
      <c r="M1217" s="30"/>
      <c r="N1217" s="30"/>
    </row>
    <row r="1218" ht="25" customHeight="1" spans="1:14">
      <c r="A1218" s="30">
        <f>COUNTA($A$4:A1217)</f>
        <v>771</v>
      </c>
      <c r="B1218" s="72" t="s">
        <v>1635</v>
      </c>
      <c r="C1218" s="47" t="s">
        <v>1807</v>
      </c>
      <c r="D1218" s="47" t="s">
        <v>1818</v>
      </c>
      <c r="E1218" s="46" t="s">
        <v>1823</v>
      </c>
      <c r="F1218" s="47" t="s">
        <v>67</v>
      </c>
      <c r="G1218" s="47">
        <v>5</v>
      </c>
      <c r="H1218" s="50" t="s">
        <v>28</v>
      </c>
      <c r="I1218" s="47" t="s">
        <v>1818</v>
      </c>
      <c r="J1218" s="47" t="s">
        <v>1463</v>
      </c>
      <c r="K1218" s="47">
        <v>960</v>
      </c>
      <c r="L1218" s="73">
        <v>960</v>
      </c>
      <c r="M1218" s="30"/>
      <c r="N1218" s="30"/>
    </row>
    <row r="1219" ht="25" customHeight="1" spans="1:14">
      <c r="A1219" s="30">
        <f>COUNTA($A$4:A1218)</f>
        <v>772</v>
      </c>
      <c r="B1219" s="72" t="s">
        <v>1635</v>
      </c>
      <c r="C1219" s="47" t="s">
        <v>1807</v>
      </c>
      <c r="D1219" s="47" t="s">
        <v>1818</v>
      </c>
      <c r="E1219" s="47" t="s">
        <v>1824</v>
      </c>
      <c r="F1219" s="47" t="s">
        <v>34</v>
      </c>
      <c r="G1219" s="47">
        <v>5</v>
      </c>
      <c r="H1219" s="47" t="s">
        <v>28</v>
      </c>
      <c r="I1219" s="47" t="s">
        <v>1818</v>
      </c>
      <c r="J1219" s="47" t="s">
        <v>1471</v>
      </c>
      <c r="K1219" s="47">
        <v>1280</v>
      </c>
      <c r="L1219" s="73">
        <v>1280</v>
      </c>
      <c r="M1219" s="30"/>
      <c r="N1219" s="30"/>
    </row>
    <row r="1220" ht="25" customHeight="1" spans="1:14">
      <c r="A1220" s="30">
        <f>COUNTA($A$4:A1219)</f>
        <v>773</v>
      </c>
      <c r="B1220" s="72" t="s">
        <v>1635</v>
      </c>
      <c r="C1220" s="47" t="s">
        <v>1807</v>
      </c>
      <c r="D1220" s="47" t="s">
        <v>1818</v>
      </c>
      <c r="E1220" s="47" t="s">
        <v>1825</v>
      </c>
      <c r="F1220" s="47" t="s">
        <v>67</v>
      </c>
      <c r="G1220" s="47">
        <v>3</v>
      </c>
      <c r="H1220" s="47" t="s">
        <v>28</v>
      </c>
      <c r="I1220" s="47" t="s">
        <v>1818</v>
      </c>
      <c r="J1220" s="47" t="s">
        <v>1508</v>
      </c>
      <c r="K1220" s="47">
        <v>1920</v>
      </c>
      <c r="L1220" s="73">
        <v>1920</v>
      </c>
      <c r="M1220" s="30"/>
      <c r="N1220" s="30"/>
    </row>
    <row r="1221" ht="25" customHeight="1" spans="1:14">
      <c r="A1221" s="30">
        <f>COUNTA($A$4:A1220)</f>
        <v>774</v>
      </c>
      <c r="B1221" s="72" t="s">
        <v>1635</v>
      </c>
      <c r="C1221" s="47" t="s">
        <v>1807</v>
      </c>
      <c r="D1221" s="47" t="s">
        <v>1818</v>
      </c>
      <c r="E1221" s="47" t="s">
        <v>1826</v>
      </c>
      <c r="F1221" s="47" t="s">
        <v>64</v>
      </c>
      <c r="G1221" s="47">
        <v>3</v>
      </c>
      <c r="H1221" s="47" t="s">
        <v>28</v>
      </c>
      <c r="I1221" s="47" t="s">
        <v>1818</v>
      </c>
      <c r="J1221" s="47" t="s">
        <v>1463</v>
      </c>
      <c r="K1221" s="47">
        <v>960</v>
      </c>
      <c r="L1221" s="75">
        <v>960</v>
      </c>
      <c r="M1221" s="30"/>
      <c r="N1221" s="30"/>
    </row>
    <row r="1222" ht="43" customHeight="1" spans="1:14">
      <c r="A1222" s="30">
        <f>COUNTA($A$4:A1221)</f>
        <v>775</v>
      </c>
      <c r="B1222" s="72" t="s">
        <v>1635</v>
      </c>
      <c r="C1222" s="47" t="s">
        <v>1807</v>
      </c>
      <c r="D1222" s="47" t="s">
        <v>1827</v>
      </c>
      <c r="E1222" s="47" t="s">
        <v>1828</v>
      </c>
      <c r="F1222" s="47" t="s">
        <v>64</v>
      </c>
      <c r="G1222" s="47">
        <v>3</v>
      </c>
      <c r="H1222" s="47" t="s">
        <v>28</v>
      </c>
      <c r="I1222" s="47" t="s">
        <v>1827</v>
      </c>
      <c r="J1222" s="47" t="s">
        <v>1463</v>
      </c>
      <c r="K1222" s="47">
        <v>960</v>
      </c>
      <c r="L1222" s="75">
        <v>960</v>
      </c>
      <c r="M1222" s="30" t="s">
        <v>1829</v>
      </c>
      <c r="N1222" s="30"/>
    </row>
    <row r="1223" ht="28" customHeight="1" spans="1:14">
      <c r="A1223" s="30">
        <f>COUNTA($A$4:A1222)</f>
        <v>776</v>
      </c>
      <c r="B1223" s="72" t="s">
        <v>1635</v>
      </c>
      <c r="C1223" s="47" t="s">
        <v>1807</v>
      </c>
      <c r="D1223" s="47" t="s">
        <v>1827</v>
      </c>
      <c r="E1223" s="47" t="s">
        <v>1830</v>
      </c>
      <c r="F1223" s="47" t="s">
        <v>64</v>
      </c>
      <c r="G1223" s="47">
        <v>3</v>
      </c>
      <c r="H1223" s="47" t="s">
        <v>28</v>
      </c>
      <c r="I1223" s="47" t="s">
        <v>1827</v>
      </c>
      <c r="J1223" s="47" t="s">
        <v>1831</v>
      </c>
      <c r="K1223" s="47">
        <v>2688</v>
      </c>
      <c r="L1223" s="73">
        <v>2688</v>
      </c>
      <c r="M1223" s="30" t="s">
        <v>1832</v>
      </c>
      <c r="N1223" s="30"/>
    </row>
    <row r="1224" ht="25" customHeight="1" spans="1:14">
      <c r="A1224" s="30">
        <f>COUNTA($A$4:A1223)</f>
        <v>777</v>
      </c>
      <c r="B1224" s="72" t="s">
        <v>1635</v>
      </c>
      <c r="C1224" s="47" t="s">
        <v>1807</v>
      </c>
      <c r="D1224" s="47" t="s">
        <v>1827</v>
      </c>
      <c r="E1224" s="47" t="s">
        <v>1833</v>
      </c>
      <c r="F1224" s="47" t="s">
        <v>34</v>
      </c>
      <c r="G1224" s="47">
        <v>4</v>
      </c>
      <c r="H1224" s="47" t="s">
        <v>28</v>
      </c>
      <c r="I1224" s="47" t="s">
        <v>1827</v>
      </c>
      <c r="J1224" s="47" t="s">
        <v>1471</v>
      </c>
      <c r="K1224" s="47">
        <v>1280</v>
      </c>
      <c r="L1224" s="73">
        <v>1280</v>
      </c>
      <c r="M1224" s="30"/>
      <c r="N1224" s="30"/>
    </row>
    <row r="1225" ht="29" customHeight="1" spans="1:14">
      <c r="A1225" s="30">
        <f>COUNTA($A$4:A1224)</f>
        <v>778</v>
      </c>
      <c r="B1225" s="72" t="s">
        <v>1635</v>
      </c>
      <c r="C1225" s="47" t="s">
        <v>1807</v>
      </c>
      <c r="D1225" s="47" t="s">
        <v>1827</v>
      </c>
      <c r="E1225" s="47" t="s">
        <v>1834</v>
      </c>
      <c r="F1225" s="47" t="s">
        <v>27</v>
      </c>
      <c r="G1225" s="47">
        <v>3</v>
      </c>
      <c r="H1225" s="47" t="s">
        <v>28</v>
      </c>
      <c r="I1225" s="30" t="s">
        <v>1827</v>
      </c>
      <c r="J1225" s="47" t="s">
        <v>1463</v>
      </c>
      <c r="K1225" s="47">
        <v>960</v>
      </c>
      <c r="L1225" s="73">
        <v>960</v>
      </c>
      <c r="M1225" s="30" t="s">
        <v>1835</v>
      </c>
      <c r="N1225" s="30"/>
    </row>
    <row r="1226" ht="42" customHeight="1" spans="1:14">
      <c r="A1226" s="30">
        <f>COUNTA($A$4:A1225)</f>
        <v>779</v>
      </c>
      <c r="B1226" s="72" t="s">
        <v>1635</v>
      </c>
      <c r="C1226" s="47" t="s">
        <v>1807</v>
      </c>
      <c r="D1226" s="47" t="s">
        <v>1827</v>
      </c>
      <c r="E1226" s="47" t="s">
        <v>1836</v>
      </c>
      <c r="F1226" s="47" t="s">
        <v>34</v>
      </c>
      <c r="G1226" s="47">
        <v>3</v>
      </c>
      <c r="H1226" s="47" t="s">
        <v>28</v>
      </c>
      <c r="I1226" s="50" t="s">
        <v>1827</v>
      </c>
      <c r="J1226" s="50" t="s">
        <v>1504</v>
      </c>
      <c r="K1226" s="50">
        <v>2048</v>
      </c>
      <c r="L1226" s="75">
        <v>2048</v>
      </c>
      <c r="M1226" s="47" t="s">
        <v>1837</v>
      </c>
      <c r="N1226" s="47" t="s">
        <v>1838</v>
      </c>
    </row>
    <row r="1227" ht="29" customHeight="1" spans="1:14">
      <c r="A1227" s="30">
        <f>COUNTA($A$4:A1226)</f>
        <v>780</v>
      </c>
      <c r="B1227" s="72" t="s">
        <v>1635</v>
      </c>
      <c r="C1227" s="51" t="s">
        <v>1807</v>
      </c>
      <c r="D1227" s="51" t="s">
        <v>1827</v>
      </c>
      <c r="E1227" s="51" t="s">
        <v>1839</v>
      </c>
      <c r="F1227" s="51" t="s">
        <v>64</v>
      </c>
      <c r="G1227" s="51">
        <v>4</v>
      </c>
      <c r="H1227" s="47" t="s">
        <v>28</v>
      </c>
      <c r="I1227" s="50" t="s">
        <v>1827</v>
      </c>
      <c r="J1227" s="51" t="s">
        <v>1532</v>
      </c>
      <c r="K1227" s="51">
        <v>1152</v>
      </c>
      <c r="L1227" s="76">
        <v>1152</v>
      </c>
      <c r="M1227" s="30" t="s">
        <v>1840</v>
      </c>
      <c r="N1227" s="30"/>
    </row>
    <row r="1228" ht="25" customHeight="1" spans="1:14">
      <c r="A1228" s="30">
        <f>COUNTA($A$4:A1227)</f>
        <v>781</v>
      </c>
      <c r="B1228" s="72" t="s">
        <v>1635</v>
      </c>
      <c r="C1228" s="47" t="s">
        <v>1807</v>
      </c>
      <c r="D1228" s="47" t="s">
        <v>1841</v>
      </c>
      <c r="E1228" s="47" t="s">
        <v>1842</v>
      </c>
      <c r="F1228" s="47" t="s">
        <v>38</v>
      </c>
      <c r="G1228" s="47">
        <v>5</v>
      </c>
      <c r="H1228" s="47" t="s">
        <v>28</v>
      </c>
      <c r="I1228" s="47" t="s">
        <v>1841</v>
      </c>
      <c r="J1228" s="47" t="s">
        <v>1508</v>
      </c>
      <c r="K1228" s="47">
        <v>1440</v>
      </c>
      <c r="L1228" s="73">
        <v>1440</v>
      </c>
      <c r="M1228" s="30"/>
      <c r="N1228" s="30"/>
    </row>
    <row r="1229" ht="25" customHeight="1" spans="1:14">
      <c r="A1229" s="30">
        <f>COUNTA($A$4:A1228)</f>
        <v>782</v>
      </c>
      <c r="B1229" s="72" t="s">
        <v>1635</v>
      </c>
      <c r="C1229" s="47" t="s">
        <v>1807</v>
      </c>
      <c r="D1229" s="47" t="s">
        <v>1841</v>
      </c>
      <c r="E1229" s="47" t="s">
        <v>1843</v>
      </c>
      <c r="F1229" s="47" t="s">
        <v>38</v>
      </c>
      <c r="G1229" s="47">
        <v>1</v>
      </c>
      <c r="H1229" s="47" t="s">
        <v>28</v>
      </c>
      <c r="I1229" s="47" t="s">
        <v>1841</v>
      </c>
      <c r="J1229" s="47" t="s">
        <v>1508</v>
      </c>
      <c r="K1229" s="47">
        <v>1440</v>
      </c>
      <c r="L1229" s="73">
        <v>1440</v>
      </c>
      <c r="M1229" s="30"/>
      <c r="N1229" s="30"/>
    </row>
    <row r="1230" ht="25" customHeight="1" spans="1:14">
      <c r="A1230" s="30">
        <f>COUNTA($A$4:A1229)</f>
        <v>783</v>
      </c>
      <c r="B1230" s="72" t="s">
        <v>1635</v>
      </c>
      <c r="C1230" s="47" t="s">
        <v>1807</v>
      </c>
      <c r="D1230" s="47" t="s">
        <v>1841</v>
      </c>
      <c r="E1230" s="47" t="s">
        <v>1844</v>
      </c>
      <c r="F1230" s="47" t="s">
        <v>27</v>
      </c>
      <c r="G1230" s="47">
        <v>3</v>
      </c>
      <c r="H1230" s="47" t="s">
        <v>28</v>
      </c>
      <c r="I1230" s="47" t="s">
        <v>1841</v>
      </c>
      <c r="J1230" s="47" t="s">
        <v>1441</v>
      </c>
      <c r="K1230" s="47">
        <v>896</v>
      </c>
      <c r="L1230" s="73">
        <v>896</v>
      </c>
      <c r="M1230" s="30"/>
      <c r="N1230" s="30"/>
    </row>
    <row r="1231" ht="25" customHeight="1" spans="1:14">
      <c r="A1231" s="30">
        <f>COUNTA($A$4:A1230)</f>
        <v>784</v>
      </c>
      <c r="B1231" s="72" t="s">
        <v>1635</v>
      </c>
      <c r="C1231" s="47" t="s">
        <v>1807</v>
      </c>
      <c r="D1231" s="47" t="s">
        <v>1841</v>
      </c>
      <c r="E1231" s="47" t="s">
        <v>1845</v>
      </c>
      <c r="F1231" s="47" t="s">
        <v>34</v>
      </c>
      <c r="G1231" s="47">
        <v>7</v>
      </c>
      <c r="H1231" s="47" t="s">
        <v>28</v>
      </c>
      <c r="I1231" s="47" t="s">
        <v>1841</v>
      </c>
      <c r="J1231" s="47" t="s">
        <v>1505</v>
      </c>
      <c r="K1231" s="47">
        <v>1600</v>
      </c>
      <c r="L1231" s="73">
        <v>1600</v>
      </c>
      <c r="M1231" s="30"/>
      <c r="N1231" s="30"/>
    </row>
    <row r="1232" ht="28" customHeight="1" spans="1:14">
      <c r="A1232" s="30">
        <f>COUNTA($A$4:A1231)</f>
        <v>785</v>
      </c>
      <c r="B1232" s="72" t="s">
        <v>1635</v>
      </c>
      <c r="C1232" s="47" t="s">
        <v>1807</v>
      </c>
      <c r="D1232" s="47" t="s">
        <v>1841</v>
      </c>
      <c r="E1232" s="47" t="s">
        <v>1846</v>
      </c>
      <c r="F1232" s="47" t="s">
        <v>38</v>
      </c>
      <c r="G1232" s="47">
        <v>3</v>
      </c>
      <c r="H1232" s="52" t="s">
        <v>28</v>
      </c>
      <c r="I1232" s="47" t="s">
        <v>1841</v>
      </c>
      <c r="J1232" s="47" t="s">
        <v>1580</v>
      </c>
      <c r="K1232" s="47">
        <v>816</v>
      </c>
      <c r="L1232" s="73">
        <v>816</v>
      </c>
      <c r="M1232" s="30" t="s">
        <v>1847</v>
      </c>
      <c r="N1232" s="30"/>
    </row>
    <row r="1233" ht="28" customHeight="1" spans="1:14">
      <c r="A1233" s="30">
        <f>COUNTA($A$4:A1232)</f>
        <v>786</v>
      </c>
      <c r="B1233" s="72" t="s">
        <v>1635</v>
      </c>
      <c r="C1233" s="47" t="s">
        <v>1807</v>
      </c>
      <c r="D1233" s="47" t="s">
        <v>1841</v>
      </c>
      <c r="E1233" s="47" t="s">
        <v>1848</v>
      </c>
      <c r="F1233" s="47" t="s">
        <v>22</v>
      </c>
      <c r="G1233" s="47">
        <v>4</v>
      </c>
      <c r="H1233" s="52" t="s">
        <v>29</v>
      </c>
      <c r="I1233" s="47" t="s">
        <v>1841</v>
      </c>
      <c r="J1233" s="47" t="s">
        <v>1444</v>
      </c>
      <c r="K1233" s="47">
        <v>240</v>
      </c>
      <c r="L1233" s="73">
        <v>240</v>
      </c>
      <c r="M1233" s="30"/>
      <c r="N1233" s="30" t="s">
        <v>1849</v>
      </c>
    </row>
    <row r="1234" ht="25" customHeight="1" spans="1:14">
      <c r="A1234" s="30">
        <f>COUNTA($A$4:A1233)</f>
        <v>787</v>
      </c>
      <c r="B1234" s="72" t="s">
        <v>1635</v>
      </c>
      <c r="C1234" s="47" t="s">
        <v>1807</v>
      </c>
      <c r="D1234" s="47" t="s">
        <v>1841</v>
      </c>
      <c r="E1234" s="47" t="s">
        <v>1850</v>
      </c>
      <c r="F1234" s="47" t="s">
        <v>64</v>
      </c>
      <c r="G1234" s="50">
        <v>1</v>
      </c>
      <c r="H1234" s="47" t="s">
        <v>28</v>
      </c>
      <c r="I1234" s="47" t="s">
        <v>1841</v>
      </c>
      <c r="J1234" s="47" t="s">
        <v>1505</v>
      </c>
      <c r="K1234" s="47">
        <v>1600</v>
      </c>
      <c r="L1234" s="73">
        <v>1600</v>
      </c>
      <c r="M1234" s="30"/>
      <c r="N1234" s="30"/>
    </row>
    <row r="1235" ht="28" customHeight="1" spans="1:14">
      <c r="A1235" s="30">
        <f>COUNTA($A$4:A1234)</f>
        <v>788</v>
      </c>
      <c r="B1235" s="72" t="s">
        <v>1635</v>
      </c>
      <c r="C1235" s="50" t="s">
        <v>1807</v>
      </c>
      <c r="D1235" s="47" t="s">
        <v>1841</v>
      </c>
      <c r="E1235" s="47" t="s">
        <v>1851</v>
      </c>
      <c r="F1235" s="47" t="s">
        <v>34</v>
      </c>
      <c r="G1235" s="47">
        <v>2</v>
      </c>
      <c r="H1235" s="47" t="s">
        <v>28</v>
      </c>
      <c r="I1235" s="47" t="s">
        <v>1841</v>
      </c>
      <c r="J1235" s="50" t="s">
        <v>1507</v>
      </c>
      <c r="K1235" s="50">
        <v>2560</v>
      </c>
      <c r="L1235" s="75">
        <v>2560</v>
      </c>
      <c r="M1235" s="30" t="s">
        <v>1852</v>
      </c>
      <c r="N1235" s="30"/>
    </row>
    <row r="1236" ht="29" customHeight="1" spans="1:14">
      <c r="A1236" s="30">
        <f>COUNTA($A$4:A1235)</f>
        <v>789</v>
      </c>
      <c r="B1236" s="72" t="s">
        <v>1635</v>
      </c>
      <c r="C1236" s="47" t="s">
        <v>1807</v>
      </c>
      <c r="D1236" s="47" t="s">
        <v>1841</v>
      </c>
      <c r="E1236" s="47" t="s">
        <v>1853</v>
      </c>
      <c r="F1236" s="47" t="s">
        <v>64</v>
      </c>
      <c r="G1236" s="47">
        <v>5</v>
      </c>
      <c r="H1236" s="47" t="s">
        <v>28</v>
      </c>
      <c r="I1236" s="47" t="s">
        <v>1841</v>
      </c>
      <c r="J1236" s="47" t="s">
        <v>1854</v>
      </c>
      <c r="K1236" s="47">
        <v>2368</v>
      </c>
      <c r="L1236" s="73">
        <v>2368</v>
      </c>
      <c r="M1236" s="30" t="s">
        <v>1855</v>
      </c>
      <c r="N1236" s="30"/>
    </row>
    <row r="1237" ht="25" customHeight="1" spans="1:14">
      <c r="A1237" s="30">
        <f>COUNTA($A$4:A1236)</f>
        <v>790</v>
      </c>
      <c r="B1237" s="72" t="s">
        <v>1635</v>
      </c>
      <c r="C1237" s="47" t="s">
        <v>1807</v>
      </c>
      <c r="D1237" s="47" t="s">
        <v>1841</v>
      </c>
      <c r="E1237" s="47" t="s">
        <v>1856</v>
      </c>
      <c r="F1237" s="47" t="s">
        <v>64</v>
      </c>
      <c r="G1237" s="50">
        <v>1</v>
      </c>
      <c r="H1237" s="52" t="s">
        <v>28</v>
      </c>
      <c r="I1237" s="47" t="s">
        <v>1841</v>
      </c>
      <c r="J1237" s="47" t="s">
        <v>1463</v>
      </c>
      <c r="K1237" s="47">
        <v>960</v>
      </c>
      <c r="L1237" s="73">
        <v>960</v>
      </c>
      <c r="M1237" s="30"/>
      <c r="N1237" s="30"/>
    </row>
    <row r="1238" ht="29" customHeight="1" spans="1:14">
      <c r="A1238" s="30">
        <f>COUNTA($A$4:A1237)</f>
        <v>791</v>
      </c>
      <c r="B1238" s="72" t="s">
        <v>1635</v>
      </c>
      <c r="C1238" s="47" t="s">
        <v>1807</v>
      </c>
      <c r="D1238" s="47" t="s">
        <v>1841</v>
      </c>
      <c r="E1238" s="47" t="s">
        <v>1857</v>
      </c>
      <c r="F1238" s="47" t="s">
        <v>64</v>
      </c>
      <c r="G1238" s="50">
        <v>4</v>
      </c>
      <c r="H1238" s="52" t="s">
        <v>28</v>
      </c>
      <c r="I1238" s="47" t="s">
        <v>1841</v>
      </c>
      <c r="J1238" s="47" t="s">
        <v>1507</v>
      </c>
      <c r="K1238" s="47">
        <v>2560</v>
      </c>
      <c r="L1238" s="73">
        <v>2560</v>
      </c>
      <c r="M1238" s="30" t="s">
        <v>1858</v>
      </c>
      <c r="N1238" s="30"/>
    </row>
    <row r="1239" ht="28" customHeight="1" spans="1:14">
      <c r="A1239" s="30">
        <f>COUNTA($A$4:A1238)</f>
        <v>792</v>
      </c>
      <c r="B1239" s="72" t="s">
        <v>1635</v>
      </c>
      <c r="C1239" s="47" t="s">
        <v>1807</v>
      </c>
      <c r="D1239" s="47" t="s">
        <v>1841</v>
      </c>
      <c r="E1239" s="46" t="s">
        <v>1859</v>
      </c>
      <c r="F1239" s="47" t="s">
        <v>22</v>
      </c>
      <c r="G1239" s="47">
        <v>3</v>
      </c>
      <c r="H1239" s="52" t="s">
        <v>28</v>
      </c>
      <c r="I1239" s="47" t="s">
        <v>1841</v>
      </c>
      <c r="J1239" s="47" t="s">
        <v>1508</v>
      </c>
      <c r="K1239" s="47">
        <v>1440</v>
      </c>
      <c r="L1239" s="73">
        <v>1440</v>
      </c>
      <c r="M1239" s="30"/>
      <c r="N1239" s="30" t="s">
        <v>1860</v>
      </c>
    </row>
    <row r="1240" ht="25" customHeight="1" spans="1:14">
      <c r="A1240" s="30">
        <f>COUNTA($A$4:A1239)</f>
        <v>793</v>
      </c>
      <c r="B1240" s="72" t="s">
        <v>1635</v>
      </c>
      <c r="C1240" s="47" t="s">
        <v>1807</v>
      </c>
      <c r="D1240" s="47" t="s">
        <v>1841</v>
      </c>
      <c r="E1240" s="47" t="s">
        <v>1861</v>
      </c>
      <c r="F1240" s="47" t="s">
        <v>27</v>
      </c>
      <c r="G1240" s="47">
        <v>3</v>
      </c>
      <c r="H1240" s="52" t="s">
        <v>28</v>
      </c>
      <c r="I1240" s="47" t="s">
        <v>1841</v>
      </c>
      <c r="J1240" s="47" t="s">
        <v>1507</v>
      </c>
      <c r="K1240" s="47">
        <v>2560</v>
      </c>
      <c r="L1240" s="73">
        <v>2560</v>
      </c>
      <c r="M1240" s="30"/>
      <c r="N1240" s="30"/>
    </row>
    <row r="1241" ht="25" customHeight="1" spans="1:14">
      <c r="A1241" s="30">
        <f>COUNTA($A$4:A1240)</f>
        <v>794</v>
      </c>
      <c r="B1241" s="72" t="s">
        <v>1635</v>
      </c>
      <c r="C1241" s="47" t="s">
        <v>1807</v>
      </c>
      <c r="D1241" s="47" t="s">
        <v>1841</v>
      </c>
      <c r="E1241" s="47" t="s">
        <v>1862</v>
      </c>
      <c r="F1241" s="47" t="s">
        <v>95</v>
      </c>
      <c r="G1241" s="47">
        <v>3</v>
      </c>
      <c r="H1241" s="47" t="s">
        <v>28</v>
      </c>
      <c r="I1241" s="47" t="s">
        <v>1841</v>
      </c>
      <c r="J1241" s="47" t="s">
        <v>1508</v>
      </c>
      <c r="K1241" s="47">
        <v>1920</v>
      </c>
      <c r="L1241" s="73">
        <v>1920</v>
      </c>
      <c r="M1241" s="30"/>
      <c r="N1241" s="30"/>
    </row>
    <row r="1242" ht="25" customHeight="1" spans="1:14">
      <c r="A1242" s="30">
        <f>COUNTA($A$4:A1241)</f>
        <v>795</v>
      </c>
      <c r="B1242" s="72" t="s">
        <v>1635</v>
      </c>
      <c r="C1242" s="47" t="s">
        <v>1807</v>
      </c>
      <c r="D1242" s="47" t="s">
        <v>1841</v>
      </c>
      <c r="E1242" s="47" t="s">
        <v>1863</v>
      </c>
      <c r="F1242" s="47" t="s">
        <v>38</v>
      </c>
      <c r="G1242" s="47">
        <v>3</v>
      </c>
      <c r="H1242" s="47" t="s">
        <v>28</v>
      </c>
      <c r="I1242" s="47" t="s">
        <v>1841</v>
      </c>
      <c r="J1242" s="47" t="s">
        <v>1471</v>
      </c>
      <c r="K1242" s="47">
        <v>960</v>
      </c>
      <c r="L1242" s="73">
        <v>960</v>
      </c>
      <c r="M1242" s="30"/>
      <c r="N1242" s="30"/>
    </row>
    <row r="1243" ht="28" customHeight="1" spans="1:14">
      <c r="A1243" s="30">
        <f>COUNTA($A$4:A1242)</f>
        <v>796</v>
      </c>
      <c r="B1243" s="72" t="s">
        <v>1635</v>
      </c>
      <c r="C1243" s="47" t="s">
        <v>1807</v>
      </c>
      <c r="D1243" s="47" t="s">
        <v>1841</v>
      </c>
      <c r="E1243" s="47" t="s">
        <v>1864</v>
      </c>
      <c r="F1243" s="47" t="s">
        <v>64</v>
      </c>
      <c r="G1243" s="47">
        <v>4</v>
      </c>
      <c r="H1243" s="47" t="s">
        <v>28</v>
      </c>
      <c r="I1243" s="47" t="s">
        <v>1841</v>
      </c>
      <c r="J1243" s="47" t="s">
        <v>1505</v>
      </c>
      <c r="K1243" s="47">
        <v>1600</v>
      </c>
      <c r="L1243" s="73">
        <v>1600</v>
      </c>
      <c r="M1243" s="47"/>
      <c r="N1243" s="47" t="s">
        <v>1865</v>
      </c>
    </row>
    <row r="1244" ht="25" customHeight="1" spans="1:14">
      <c r="A1244" s="30">
        <f>COUNTA($A$4:A1243)</f>
        <v>797</v>
      </c>
      <c r="B1244" s="72" t="s">
        <v>1635</v>
      </c>
      <c r="C1244" s="47" t="s">
        <v>1807</v>
      </c>
      <c r="D1244" s="47" t="s">
        <v>1827</v>
      </c>
      <c r="E1244" s="47" t="s">
        <v>1866</v>
      </c>
      <c r="F1244" s="47" t="s">
        <v>38</v>
      </c>
      <c r="G1244" s="47">
        <v>3</v>
      </c>
      <c r="H1244" s="47" t="s">
        <v>28</v>
      </c>
      <c r="I1244" s="47" t="s">
        <v>1827</v>
      </c>
      <c r="J1244" s="47" t="s">
        <v>1471</v>
      </c>
      <c r="K1244" s="47">
        <v>960</v>
      </c>
      <c r="L1244" s="73">
        <v>960</v>
      </c>
      <c r="M1244" s="30"/>
      <c r="N1244" s="30"/>
    </row>
    <row r="1245" ht="25" customHeight="1" spans="1:14">
      <c r="A1245" s="30">
        <f>COUNTA($A$4:A1244)</f>
        <v>798</v>
      </c>
      <c r="B1245" s="72" t="s">
        <v>1635</v>
      </c>
      <c r="C1245" s="47" t="s">
        <v>1807</v>
      </c>
      <c r="D1245" s="47" t="s">
        <v>1841</v>
      </c>
      <c r="E1245" s="47" t="s">
        <v>1867</v>
      </c>
      <c r="F1245" s="47" t="s">
        <v>38</v>
      </c>
      <c r="G1245" s="47">
        <v>3</v>
      </c>
      <c r="H1245" s="50" t="s">
        <v>28</v>
      </c>
      <c r="I1245" s="47" t="s">
        <v>1841</v>
      </c>
      <c r="J1245" s="47" t="s">
        <v>1505</v>
      </c>
      <c r="K1245" s="47">
        <v>1200</v>
      </c>
      <c r="L1245" s="73">
        <v>1200</v>
      </c>
      <c r="M1245" s="30"/>
      <c r="N1245" s="30"/>
    </row>
    <row r="1246" ht="25" customHeight="1" spans="1:14">
      <c r="A1246" s="30">
        <f>COUNTA($A$4:A1245)</f>
        <v>799</v>
      </c>
      <c r="B1246" s="72" t="s">
        <v>1635</v>
      </c>
      <c r="C1246" s="47" t="s">
        <v>1807</v>
      </c>
      <c r="D1246" s="47" t="s">
        <v>1841</v>
      </c>
      <c r="E1246" s="47" t="s">
        <v>1868</v>
      </c>
      <c r="F1246" s="47" t="s">
        <v>34</v>
      </c>
      <c r="G1246" s="47">
        <v>6</v>
      </c>
      <c r="H1246" s="52" t="s">
        <v>28</v>
      </c>
      <c r="I1246" s="47" t="s">
        <v>1841</v>
      </c>
      <c r="J1246" s="47" t="s">
        <v>1651</v>
      </c>
      <c r="K1246" s="47">
        <v>3200</v>
      </c>
      <c r="L1246" s="33">
        <v>4160</v>
      </c>
      <c r="M1246" s="30"/>
      <c r="N1246" s="30"/>
    </row>
    <row r="1247" ht="25" customHeight="1" spans="1:14">
      <c r="A1247" s="30"/>
      <c r="B1247" s="72"/>
      <c r="C1247" s="47"/>
      <c r="D1247" s="47"/>
      <c r="E1247" s="47"/>
      <c r="F1247" s="47"/>
      <c r="G1247" s="47"/>
      <c r="H1247" s="47" t="s">
        <v>29</v>
      </c>
      <c r="I1247" s="47"/>
      <c r="J1247" s="47" t="s">
        <v>1508</v>
      </c>
      <c r="K1247" s="47">
        <v>960</v>
      </c>
      <c r="L1247" s="33"/>
      <c r="M1247" s="30"/>
      <c r="N1247" s="30"/>
    </row>
    <row r="1248" ht="25" customHeight="1" spans="1:14">
      <c r="A1248" s="30">
        <f>COUNTA($A$4:A1247)</f>
        <v>800</v>
      </c>
      <c r="B1248" s="72" t="s">
        <v>1635</v>
      </c>
      <c r="C1248" s="47" t="s">
        <v>1807</v>
      </c>
      <c r="D1248" s="47" t="s">
        <v>1841</v>
      </c>
      <c r="E1248" s="47" t="s">
        <v>1869</v>
      </c>
      <c r="F1248" s="47" t="s">
        <v>27</v>
      </c>
      <c r="G1248" s="47">
        <v>4</v>
      </c>
      <c r="H1248" s="47" t="s">
        <v>28</v>
      </c>
      <c r="I1248" s="47" t="s">
        <v>1841</v>
      </c>
      <c r="J1248" s="47" t="s">
        <v>1524</v>
      </c>
      <c r="K1248" s="47">
        <v>2304</v>
      </c>
      <c r="L1248" s="33">
        <v>2656</v>
      </c>
      <c r="M1248" s="30"/>
      <c r="N1248" s="30"/>
    </row>
    <row r="1249" ht="25" customHeight="1" spans="1:14">
      <c r="A1249" s="30"/>
      <c r="B1249" s="72"/>
      <c r="C1249" s="47"/>
      <c r="D1249" s="47"/>
      <c r="E1249" s="47"/>
      <c r="F1249" s="47"/>
      <c r="G1249" s="47"/>
      <c r="H1249" s="47" t="s">
        <v>29</v>
      </c>
      <c r="I1249" s="47"/>
      <c r="J1249" s="47" t="s">
        <v>1560</v>
      </c>
      <c r="K1249" s="47">
        <v>352</v>
      </c>
      <c r="L1249" s="33"/>
      <c r="M1249" s="30"/>
      <c r="N1249" s="30"/>
    </row>
    <row r="1250" ht="25" customHeight="1" spans="1:14">
      <c r="A1250" s="30">
        <f>COUNTA($A$4:A1249)</f>
        <v>801</v>
      </c>
      <c r="B1250" s="72" t="s">
        <v>1635</v>
      </c>
      <c r="C1250" s="47" t="s">
        <v>1807</v>
      </c>
      <c r="D1250" s="47" t="s">
        <v>1841</v>
      </c>
      <c r="E1250" s="47" t="s">
        <v>1870</v>
      </c>
      <c r="F1250" s="47" t="s">
        <v>34</v>
      </c>
      <c r="G1250" s="47">
        <v>5</v>
      </c>
      <c r="H1250" s="47" t="s">
        <v>28</v>
      </c>
      <c r="I1250" s="47" t="s">
        <v>1841</v>
      </c>
      <c r="J1250" s="47" t="s">
        <v>1471</v>
      </c>
      <c r="K1250" s="47">
        <v>1280</v>
      </c>
      <c r="L1250" s="33">
        <v>1760</v>
      </c>
      <c r="M1250" s="30"/>
      <c r="N1250" s="30"/>
    </row>
    <row r="1251" ht="25" customHeight="1" spans="1:14">
      <c r="A1251" s="30"/>
      <c r="B1251" s="72"/>
      <c r="C1251" s="47"/>
      <c r="D1251" s="47"/>
      <c r="E1251" s="47"/>
      <c r="F1251" s="47"/>
      <c r="G1251" s="47"/>
      <c r="H1251" s="47" t="s">
        <v>29</v>
      </c>
      <c r="I1251" s="47"/>
      <c r="J1251" s="47" t="s">
        <v>1463</v>
      </c>
      <c r="K1251" s="47">
        <v>480</v>
      </c>
      <c r="L1251" s="33"/>
      <c r="M1251" s="30"/>
      <c r="N1251" s="30"/>
    </row>
    <row r="1252" ht="25" customHeight="1" spans="1:14">
      <c r="A1252" s="30">
        <f>COUNTA($A$4:A1251)</f>
        <v>802</v>
      </c>
      <c r="B1252" s="72" t="s">
        <v>1635</v>
      </c>
      <c r="C1252" s="47" t="s">
        <v>1807</v>
      </c>
      <c r="D1252" s="47" t="s">
        <v>1841</v>
      </c>
      <c r="E1252" s="47" t="s">
        <v>1871</v>
      </c>
      <c r="F1252" s="47" t="s">
        <v>38</v>
      </c>
      <c r="G1252" s="47">
        <v>3</v>
      </c>
      <c r="H1252" s="47" t="s">
        <v>28</v>
      </c>
      <c r="I1252" s="47" t="s">
        <v>1841</v>
      </c>
      <c r="J1252" s="47" t="s">
        <v>1458</v>
      </c>
      <c r="K1252" s="47">
        <v>1056</v>
      </c>
      <c r="L1252" s="33">
        <v>1299</v>
      </c>
      <c r="M1252" s="30"/>
      <c r="N1252" s="30"/>
    </row>
    <row r="1253" ht="25" customHeight="1" spans="1:14">
      <c r="A1253" s="30"/>
      <c r="B1253" s="72"/>
      <c r="C1253" s="47"/>
      <c r="D1253" s="47"/>
      <c r="E1253" s="47"/>
      <c r="F1253" s="47"/>
      <c r="G1253" s="47"/>
      <c r="H1253" s="30" t="s">
        <v>50</v>
      </c>
      <c r="I1253" s="47"/>
      <c r="J1253" s="30" t="s">
        <v>1872</v>
      </c>
      <c r="K1253" s="30">
        <v>243</v>
      </c>
      <c r="L1253" s="33"/>
      <c r="M1253" s="30"/>
      <c r="N1253" s="30"/>
    </row>
    <row r="1254" ht="29" customHeight="1" spans="1:14">
      <c r="A1254" s="30">
        <f>COUNTA($A$4:A1253)</f>
        <v>803</v>
      </c>
      <c r="B1254" s="72" t="s">
        <v>1635</v>
      </c>
      <c r="C1254" s="50" t="s">
        <v>1873</v>
      </c>
      <c r="D1254" s="50" t="s">
        <v>1874</v>
      </c>
      <c r="E1254" s="50" t="s">
        <v>1875</v>
      </c>
      <c r="F1254" s="50" t="s">
        <v>67</v>
      </c>
      <c r="G1254" s="50">
        <v>4</v>
      </c>
      <c r="H1254" s="30" t="s">
        <v>28</v>
      </c>
      <c r="I1254" s="30" t="s">
        <v>1876</v>
      </c>
      <c r="J1254" s="30" t="s">
        <v>1507</v>
      </c>
      <c r="K1254" s="30">
        <v>2560</v>
      </c>
      <c r="L1254" s="33">
        <v>2560</v>
      </c>
      <c r="M1254" s="30" t="s">
        <v>1877</v>
      </c>
      <c r="N1254" s="30"/>
    </row>
    <row r="1255" ht="25" customHeight="1" spans="1:14">
      <c r="A1255" s="30">
        <f>COUNTA($A$4:A1254)</f>
        <v>804</v>
      </c>
      <c r="B1255" s="72" t="s">
        <v>1635</v>
      </c>
      <c r="C1255" s="47" t="s">
        <v>1873</v>
      </c>
      <c r="D1255" s="47" t="s">
        <v>1874</v>
      </c>
      <c r="E1255" s="47" t="s">
        <v>1878</v>
      </c>
      <c r="F1255" s="47" t="s">
        <v>38</v>
      </c>
      <c r="G1255" s="47">
        <v>3</v>
      </c>
      <c r="H1255" s="47" t="s">
        <v>28</v>
      </c>
      <c r="I1255" s="47" t="s">
        <v>1874</v>
      </c>
      <c r="J1255" s="73" t="s">
        <v>1831</v>
      </c>
      <c r="K1255" s="77">
        <v>2016</v>
      </c>
      <c r="L1255" s="33">
        <v>2436</v>
      </c>
      <c r="M1255" s="30"/>
      <c r="N1255" s="30"/>
    </row>
    <row r="1256" ht="25" customHeight="1" spans="1:14">
      <c r="A1256" s="30"/>
      <c r="B1256" s="72"/>
      <c r="C1256" s="47"/>
      <c r="D1256" s="47"/>
      <c r="E1256" s="47"/>
      <c r="F1256" s="47"/>
      <c r="G1256" s="47"/>
      <c r="H1256" s="47" t="s">
        <v>1650</v>
      </c>
      <c r="I1256" s="47"/>
      <c r="J1256" s="73" t="s">
        <v>1444</v>
      </c>
      <c r="K1256" s="77">
        <v>420</v>
      </c>
      <c r="L1256" s="33"/>
      <c r="M1256" s="30"/>
      <c r="N1256" s="30"/>
    </row>
    <row r="1257" ht="25" customHeight="1" spans="1:14">
      <c r="A1257" s="30">
        <f>COUNTA($A$4:A1256)</f>
        <v>805</v>
      </c>
      <c r="B1257" s="72" t="s">
        <v>1635</v>
      </c>
      <c r="C1257" s="47" t="s">
        <v>1873</v>
      </c>
      <c r="D1257" s="47" t="s">
        <v>1879</v>
      </c>
      <c r="E1257" s="47" t="s">
        <v>1880</v>
      </c>
      <c r="F1257" s="47" t="s">
        <v>64</v>
      </c>
      <c r="G1257" s="47">
        <v>4</v>
      </c>
      <c r="H1257" s="47" t="s">
        <v>28</v>
      </c>
      <c r="I1257" s="30" t="s">
        <v>1876</v>
      </c>
      <c r="J1257" s="47" t="s">
        <v>1507</v>
      </c>
      <c r="K1257" s="47">
        <v>2560</v>
      </c>
      <c r="L1257" s="73">
        <v>2560</v>
      </c>
      <c r="M1257" s="30"/>
      <c r="N1257" s="30"/>
    </row>
    <row r="1258" ht="25" customHeight="1" spans="1:14">
      <c r="A1258" s="30">
        <f>COUNTA($A$4:A1257)</f>
        <v>806</v>
      </c>
      <c r="B1258" s="72" t="s">
        <v>1635</v>
      </c>
      <c r="C1258" s="47" t="s">
        <v>1873</v>
      </c>
      <c r="D1258" s="47" t="s">
        <v>1879</v>
      </c>
      <c r="E1258" s="47" t="s">
        <v>1881</v>
      </c>
      <c r="F1258" s="47" t="s">
        <v>67</v>
      </c>
      <c r="G1258" s="47">
        <v>2</v>
      </c>
      <c r="H1258" s="73" t="s">
        <v>28</v>
      </c>
      <c r="I1258" s="47" t="s">
        <v>1879</v>
      </c>
      <c r="J1258" s="47" t="s">
        <v>1574</v>
      </c>
      <c r="K1258" s="47">
        <v>832</v>
      </c>
      <c r="L1258" s="33">
        <v>832</v>
      </c>
      <c r="M1258" s="30"/>
      <c r="N1258" s="30"/>
    </row>
    <row r="1259" ht="25" customHeight="1" spans="1:14">
      <c r="A1259" s="30">
        <f>COUNTA($A$4:A1258)</f>
        <v>807</v>
      </c>
      <c r="B1259" s="72" t="s">
        <v>1635</v>
      </c>
      <c r="C1259" s="50" t="s">
        <v>1873</v>
      </c>
      <c r="D1259" s="50" t="s">
        <v>1879</v>
      </c>
      <c r="E1259" s="50" t="s">
        <v>1882</v>
      </c>
      <c r="F1259" s="50" t="s">
        <v>64</v>
      </c>
      <c r="G1259" s="50">
        <v>1</v>
      </c>
      <c r="H1259" s="50" t="s">
        <v>28</v>
      </c>
      <c r="I1259" s="47" t="s">
        <v>1879</v>
      </c>
      <c r="J1259" s="47" t="s">
        <v>1574</v>
      </c>
      <c r="K1259" s="47">
        <v>832</v>
      </c>
      <c r="L1259" s="33">
        <v>832</v>
      </c>
      <c r="M1259" s="30"/>
      <c r="N1259" s="30"/>
    </row>
    <row r="1260" ht="25" customHeight="1" spans="1:14">
      <c r="A1260" s="30">
        <f>COUNTA($A$4:A1259)</f>
        <v>808</v>
      </c>
      <c r="B1260" s="72" t="s">
        <v>1635</v>
      </c>
      <c r="C1260" s="50" t="s">
        <v>1873</v>
      </c>
      <c r="D1260" s="50" t="s">
        <v>1879</v>
      </c>
      <c r="E1260" s="50" t="s">
        <v>1883</v>
      </c>
      <c r="F1260" s="50" t="s">
        <v>38</v>
      </c>
      <c r="G1260" s="50">
        <v>1</v>
      </c>
      <c r="H1260" s="47" t="s">
        <v>28</v>
      </c>
      <c r="I1260" s="47" t="s">
        <v>1874</v>
      </c>
      <c r="J1260" s="47" t="s">
        <v>1444</v>
      </c>
      <c r="K1260" s="47">
        <v>480</v>
      </c>
      <c r="L1260" s="33">
        <v>480</v>
      </c>
      <c r="M1260" s="30"/>
      <c r="N1260" s="30"/>
    </row>
    <row r="1261" ht="25" customHeight="1" spans="1:14">
      <c r="A1261" s="30">
        <f>COUNTA($A$4:A1260)</f>
        <v>809</v>
      </c>
      <c r="B1261" s="72" t="s">
        <v>1635</v>
      </c>
      <c r="C1261" s="50" t="s">
        <v>1873</v>
      </c>
      <c r="D1261" s="50" t="s">
        <v>1879</v>
      </c>
      <c r="E1261" s="47" t="s">
        <v>1884</v>
      </c>
      <c r="F1261" s="47" t="s">
        <v>64</v>
      </c>
      <c r="G1261" s="47">
        <v>1</v>
      </c>
      <c r="H1261" s="47" t="s">
        <v>28</v>
      </c>
      <c r="I1261" s="47" t="s">
        <v>1879</v>
      </c>
      <c r="J1261" s="47" t="s">
        <v>1885</v>
      </c>
      <c r="K1261" s="77">
        <v>1190.4</v>
      </c>
      <c r="L1261" s="73">
        <v>1190.4</v>
      </c>
      <c r="M1261" s="30"/>
      <c r="N1261" s="30"/>
    </row>
    <row r="1262" ht="25" customHeight="1" spans="1:14">
      <c r="A1262" s="30">
        <f>COUNTA($A$4:A1261)</f>
        <v>810</v>
      </c>
      <c r="B1262" s="72" t="s">
        <v>1635</v>
      </c>
      <c r="C1262" s="47" t="s">
        <v>1873</v>
      </c>
      <c r="D1262" s="47" t="s">
        <v>1879</v>
      </c>
      <c r="E1262" s="47" t="s">
        <v>1886</v>
      </c>
      <c r="F1262" s="47" t="s">
        <v>22</v>
      </c>
      <c r="G1262" s="50">
        <v>5</v>
      </c>
      <c r="H1262" s="47" t="s">
        <v>28</v>
      </c>
      <c r="I1262" s="47" t="s">
        <v>1874</v>
      </c>
      <c r="J1262" s="47" t="s">
        <v>1711</v>
      </c>
      <c r="K1262" s="47">
        <v>1248</v>
      </c>
      <c r="L1262" s="33">
        <v>1248</v>
      </c>
      <c r="M1262" s="30"/>
      <c r="N1262" s="30"/>
    </row>
    <row r="1263" ht="25" customHeight="1" spans="1:14">
      <c r="A1263" s="30">
        <f>COUNTA($A$4:A1262)</f>
        <v>811</v>
      </c>
      <c r="B1263" s="72" t="s">
        <v>1635</v>
      </c>
      <c r="C1263" s="47" t="s">
        <v>1873</v>
      </c>
      <c r="D1263" s="47" t="s">
        <v>1887</v>
      </c>
      <c r="E1263" s="47" t="s">
        <v>1888</v>
      </c>
      <c r="F1263" s="47" t="s">
        <v>95</v>
      </c>
      <c r="G1263" s="47">
        <v>5</v>
      </c>
      <c r="H1263" s="47" t="s">
        <v>28</v>
      </c>
      <c r="I1263" s="47" t="s">
        <v>1887</v>
      </c>
      <c r="J1263" s="47" t="s">
        <v>1492</v>
      </c>
      <c r="K1263" s="77">
        <v>2240</v>
      </c>
      <c r="L1263" s="33">
        <v>2720</v>
      </c>
      <c r="M1263" s="30"/>
      <c r="N1263" s="30"/>
    </row>
    <row r="1264" ht="25" customHeight="1" spans="1:14">
      <c r="A1264" s="30"/>
      <c r="B1264" s="72"/>
      <c r="C1264" s="47"/>
      <c r="D1264" s="47"/>
      <c r="E1264" s="47"/>
      <c r="F1264" s="47"/>
      <c r="G1264" s="47"/>
      <c r="H1264" s="47" t="s">
        <v>29</v>
      </c>
      <c r="I1264" s="47"/>
      <c r="J1264" s="47" t="s">
        <v>1463</v>
      </c>
      <c r="K1264" s="77">
        <v>480</v>
      </c>
      <c r="L1264" s="33"/>
      <c r="M1264" s="30"/>
      <c r="N1264" s="30"/>
    </row>
    <row r="1265" ht="25" customHeight="1" spans="1:14">
      <c r="A1265" s="30">
        <f>COUNTA($A$4:A1264)</f>
        <v>812</v>
      </c>
      <c r="B1265" s="72" t="s">
        <v>1635</v>
      </c>
      <c r="C1265" s="47" t="s">
        <v>1873</v>
      </c>
      <c r="D1265" s="47" t="s">
        <v>1887</v>
      </c>
      <c r="E1265" s="47" t="s">
        <v>1889</v>
      </c>
      <c r="F1265" s="47" t="s">
        <v>38</v>
      </c>
      <c r="G1265" s="47">
        <v>3</v>
      </c>
      <c r="H1265" s="47" t="s">
        <v>28</v>
      </c>
      <c r="I1265" s="47" t="s">
        <v>1887</v>
      </c>
      <c r="J1265" s="47" t="s">
        <v>1492</v>
      </c>
      <c r="K1265" s="77">
        <v>1680</v>
      </c>
      <c r="L1265" s="33">
        <v>1680</v>
      </c>
      <c r="M1265" s="30"/>
      <c r="N1265" s="30"/>
    </row>
    <row r="1266" ht="25" customHeight="1" spans="1:14">
      <c r="A1266" s="30">
        <f>COUNTA($A$4:A1265)</f>
        <v>813</v>
      </c>
      <c r="B1266" s="72" t="s">
        <v>1635</v>
      </c>
      <c r="C1266" s="47" t="s">
        <v>1873</v>
      </c>
      <c r="D1266" s="47" t="s">
        <v>1887</v>
      </c>
      <c r="E1266" s="47" t="s">
        <v>1890</v>
      </c>
      <c r="F1266" s="47" t="s">
        <v>27</v>
      </c>
      <c r="G1266" s="47">
        <v>3</v>
      </c>
      <c r="H1266" s="47" t="s">
        <v>28</v>
      </c>
      <c r="I1266" s="47" t="s">
        <v>1887</v>
      </c>
      <c r="J1266" s="47" t="s">
        <v>1444</v>
      </c>
      <c r="K1266" s="47">
        <v>640</v>
      </c>
      <c r="L1266" s="33">
        <v>2880</v>
      </c>
      <c r="M1266" s="30"/>
      <c r="N1266" s="30"/>
    </row>
    <row r="1267" ht="25" customHeight="1" spans="1:14">
      <c r="A1267" s="30"/>
      <c r="B1267" s="72"/>
      <c r="C1267" s="47"/>
      <c r="D1267" s="47"/>
      <c r="E1267" s="47"/>
      <c r="F1267" s="47"/>
      <c r="G1267" s="47"/>
      <c r="H1267" s="47" t="s">
        <v>1650</v>
      </c>
      <c r="I1267" s="47"/>
      <c r="J1267" s="47" t="s">
        <v>1507</v>
      </c>
      <c r="K1267" s="47">
        <v>2240</v>
      </c>
      <c r="L1267" s="33"/>
      <c r="M1267" s="30"/>
      <c r="N1267" s="30"/>
    </row>
    <row r="1268" ht="55" customHeight="1" spans="1:14">
      <c r="A1268" s="30">
        <f>COUNTA($A$4:A1267)</f>
        <v>814</v>
      </c>
      <c r="B1268" s="72" t="s">
        <v>1635</v>
      </c>
      <c r="C1268" s="47" t="s">
        <v>1873</v>
      </c>
      <c r="D1268" s="47" t="s">
        <v>1891</v>
      </c>
      <c r="E1268" s="47" t="s">
        <v>1892</v>
      </c>
      <c r="F1268" s="47" t="s">
        <v>67</v>
      </c>
      <c r="G1268" s="47">
        <v>2</v>
      </c>
      <c r="H1268" s="47" t="s">
        <v>688</v>
      </c>
      <c r="I1268" s="47" t="s">
        <v>1891</v>
      </c>
      <c r="J1268" s="47" t="s">
        <v>1507</v>
      </c>
      <c r="K1268" s="47">
        <v>800</v>
      </c>
      <c r="L1268" s="33">
        <v>800</v>
      </c>
      <c r="M1268" s="30"/>
      <c r="N1268" s="30" t="s">
        <v>1893</v>
      </c>
    </row>
    <row r="1269" ht="55" customHeight="1" spans="1:14">
      <c r="A1269" s="30">
        <f>COUNTA($A$4:A1268)</f>
        <v>815</v>
      </c>
      <c r="B1269" s="72" t="s">
        <v>1635</v>
      </c>
      <c r="C1269" s="47" t="s">
        <v>1873</v>
      </c>
      <c r="D1269" s="47" t="s">
        <v>1891</v>
      </c>
      <c r="E1269" s="47" t="s">
        <v>1894</v>
      </c>
      <c r="F1269" s="47" t="s">
        <v>64</v>
      </c>
      <c r="G1269" s="47">
        <v>5</v>
      </c>
      <c r="H1269" s="47" t="s">
        <v>29</v>
      </c>
      <c r="I1269" s="47" t="s">
        <v>1891</v>
      </c>
      <c r="J1269" s="47" t="s">
        <v>1444</v>
      </c>
      <c r="K1269" s="47">
        <v>320</v>
      </c>
      <c r="L1269" s="73">
        <v>320</v>
      </c>
      <c r="M1269" s="47"/>
      <c r="N1269" s="47" t="s">
        <v>1895</v>
      </c>
    </row>
    <row r="1270" ht="25" customHeight="1" spans="1:14">
      <c r="A1270" s="30">
        <f>COUNTA($A$4:A1269)</f>
        <v>816</v>
      </c>
      <c r="B1270" s="72" t="s">
        <v>1635</v>
      </c>
      <c r="C1270" s="47" t="s">
        <v>1873</v>
      </c>
      <c r="D1270" s="47" t="s">
        <v>1891</v>
      </c>
      <c r="E1270" s="47" t="s">
        <v>1896</v>
      </c>
      <c r="F1270" s="47" t="s">
        <v>22</v>
      </c>
      <c r="G1270" s="47">
        <v>3</v>
      </c>
      <c r="H1270" s="47" t="s">
        <v>29</v>
      </c>
      <c r="I1270" s="47" t="s">
        <v>1891</v>
      </c>
      <c r="J1270" s="47" t="s">
        <v>1705</v>
      </c>
      <c r="K1270" s="47">
        <v>168</v>
      </c>
      <c r="L1270" s="33">
        <v>1512</v>
      </c>
      <c r="M1270" s="30"/>
      <c r="N1270" s="30"/>
    </row>
    <row r="1271" ht="25" customHeight="1" spans="1:14">
      <c r="A1271" s="30"/>
      <c r="B1271" s="72"/>
      <c r="C1271" s="47"/>
      <c r="D1271" s="47"/>
      <c r="E1271" s="47"/>
      <c r="F1271" s="47"/>
      <c r="G1271" s="47"/>
      <c r="H1271" s="47" t="s">
        <v>28</v>
      </c>
      <c r="I1271" s="47"/>
      <c r="J1271" s="47" t="s">
        <v>1822</v>
      </c>
      <c r="K1271" s="47">
        <v>1344</v>
      </c>
      <c r="L1271" s="33"/>
      <c r="M1271" s="30"/>
      <c r="N1271" s="30"/>
    </row>
    <row r="1272" ht="28" customHeight="1" spans="1:14">
      <c r="A1272" s="30">
        <f>COUNTA($A$4:A1271)</f>
        <v>817</v>
      </c>
      <c r="B1272" s="72" t="s">
        <v>1635</v>
      </c>
      <c r="C1272" s="30" t="s">
        <v>1873</v>
      </c>
      <c r="D1272" s="50" t="s">
        <v>1874</v>
      </c>
      <c r="E1272" s="50" t="s">
        <v>1897</v>
      </c>
      <c r="F1272" s="50" t="s">
        <v>38</v>
      </c>
      <c r="G1272" s="50">
        <v>4</v>
      </c>
      <c r="H1272" s="30" t="s">
        <v>28</v>
      </c>
      <c r="I1272" s="30" t="s">
        <v>1874</v>
      </c>
      <c r="J1272" s="30" t="s">
        <v>1507</v>
      </c>
      <c r="K1272" s="30">
        <v>1920</v>
      </c>
      <c r="L1272" s="33">
        <v>1920</v>
      </c>
      <c r="M1272" s="30" t="s">
        <v>1898</v>
      </c>
      <c r="N1272" s="30"/>
    </row>
    <row r="1273" ht="44" customHeight="1" spans="1:14">
      <c r="A1273" s="30">
        <f>COUNTA($A$4:A1272)</f>
        <v>818</v>
      </c>
      <c r="B1273" s="72" t="s">
        <v>1635</v>
      </c>
      <c r="C1273" s="30" t="s">
        <v>1873</v>
      </c>
      <c r="D1273" s="50" t="s">
        <v>1874</v>
      </c>
      <c r="E1273" s="47" t="s">
        <v>1899</v>
      </c>
      <c r="F1273" s="47" t="s">
        <v>38</v>
      </c>
      <c r="G1273" s="47">
        <v>4</v>
      </c>
      <c r="H1273" s="30" t="s">
        <v>28</v>
      </c>
      <c r="I1273" s="30" t="s">
        <v>1874</v>
      </c>
      <c r="J1273" s="47" t="s">
        <v>1444</v>
      </c>
      <c r="K1273" s="47">
        <v>480</v>
      </c>
      <c r="L1273" s="33">
        <v>480</v>
      </c>
      <c r="M1273" s="30"/>
      <c r="N1273" s="30" t="s">
        <v>1900</v>
      </c>
    </row>
    <row r="1274" ht="25" customHeight="1" spans="1:14">
      <c r="A1274" s="30">
        <f>COUNTA($A$4:A1273)</f>
        <v>819</v>
      </c>
      <c r="B1274" s="72" t="s">
        <v>1635</v>
      </c>
      <c r="C1274" s="47" t="s">
        <v>1873</v>
      </c>
      <c r="D1274" s="47" t="s">
        <v>1891</v>
      </c>
      <c r="E1274" s="47" t="s">
        <v>1901</v>
      </c>
      <c r="F1274" s="47" t="s">
        <v>64</v>
      </c>
      <c r="G1274" s="47">
        <v>3</v>
      </c>
      <c r="H1274" s="47" t="s">
        <v>28</v>
      </c>
      <c r="I1274" s="47" t="s">
        <v>1891</v>
      </c>
      <c r="J1274" s="47" t="s">
        <v>1444</v>
      </c>
      <c r="K1274" s="47">
        <v>640</v>
      </c>
      <c r="L1274" s="33">
        <v>1200</v>
      </c>
      <c r="M1274" s="30"/>
      <c r="N1274" s="30"/>
    </row>
    <row r="1275" ht="25" customHeight="1" spans="1:14">
      <c r="A1275" s="30"/>
      <c r="B1275" s="72"/>
      <c r="C1275" s="47"/>
      <c r="D1275" s="47"/>
      <c r="E1275" s="47"/>
      <c r="F1275" s="47"/>
      <c r="G1275" s="47"/>
      <c r="H1275" s="47" t="s">
        <v>1647</v>
      </c>
      <c r="I1275" s="47"/>
      <c r="J1275" s="47" t="s">
        <v>1444</v>
      </c>
      <c r="K1275" s="47">
        <v>560</v>
      </c>
      <c r="L1275" s="33"/>
      <c r="M1275" s="30"/>
      <c r="N1275" s="30"/>
    </row>
    <row r="1276" ht="42" customHeight="1" spans="1:14">
      <c r="A1276" s="30">
        <f>COUNTA($A$4:A1275)</f>
        <v>820</v>
      </c>
      <c r="B1276" s="72" t="s">
        <v>1635</v>
      </c>
      <c r="C1276" s="30" t="s">
        <v>1902</v>
      </c>
      <c r="D1276" s="30" t="s">
        <v>1903</v>
      </c>
      <c r="E1276" s="46" t="s">
        <v>1904</v>
      </c>
      <c r="F1276" s="30" t="s">
        <v>27</v>
      </c>
      <c r="G1276" s="30">
        <v>6</v>
      </c>
      <c r="H1276" s="30" t="s">
        <v>23</v>
      </c>
      <c r="I1276" s="30" t="s">
        <v>1903</v>
      </c>
      <c r="J1276" s="30" t="s">
        <v>1464</v>
      </c>
      <c r="K1276" s="30">
        <v>240</v>
      </c>
      <c r="L1276" s="33">
        <v>240</v>
      </c>
      <c r="M1276" s="30"/>
      <c r="N1276" s="30" t="s">
        <v>1905</v>
      </c>
    </row>
    <row r="1277" ht="25" customHeight="1" spans="1:14">
      <c r="A1277" s="30">
        <f>COUNTA($A$4:A1276)</f>
        <v>821</v>
      </c>
      <c r="B1277" s="72" t="s">
        <v>1635</v>
      </c>
      <c r="C1277" s="47" t="s">
        <v>1902</v>
      </c>
      <c r="D1277" s="47" t="s">
        <v>1903</v>
      </c>
      <c r="E1277" s="47" t="s">
        <v>1906</v>
      </c>
      <c r="F1277" s="47" t="s">
        <v>38</v>
      </c>
      <c r="G1277" s="47">
        <v>6</v>
      </c>
      <c r="H1277" s="47" t="s">
        <v>28</v>
      </c>
      <c r="I1277" s="47" t="s">
        <v>1903</v>
      </c>
      <c r="J1277" s="47" t="s">
        <v>1444</v>
      </c>
      <c r="K1277" s="47">
        <v>480</v>
      </c>
      <c r="L1277" s="33">
        <v>480</v>
      </c>
      <c r="M1277" s="30"/>
      <c r="N1277" s="30"/>
    </row>
    <row r="1278" ht="25" customHeight="1" spans="1:14">
      <c r="A1278" s="30">
        <f>COUNTA($A$4:A1277)</f>
        <v>822</v>
      </c>
      <c r="B1278" s="72" t="s">
        <v>1635</v>
      </c>
      <c r="C1278" s="50" t="s">
        <v>1902</v>
      </c>
      <c r="D1278" s="50" t="s">
        <v>1903</v>
      </c>
      <c r="E1278" s="47" t="s">
        <v>1907</v>
      </c>
      <c r="F1278" s="50" t="s">
        <v>34</v>
      </c>
      <c r="G1278" s="50">
        <v>6</v>
      </c>
      <c r="H1278" s="30" t="s">
        <v>216</v>
      </c>
      <c r="I1278" s="30" t="s">
        <v>1903</v>
      </c>
      <c r="J1278" s="47" t="s">
        <v>1908</v>
      </c>
      <c r="K1278" s="47">
        <v>592</v>
      </c>
      <c r="L1278" s="33">
        <v>592</v>
      </c>
      <c r="M1278" s="30"/>
      <c r="N1278" s="30"/>
    </row>
    <row r="1279" ht="25" customHeight="1" spans="1:14">
      <c r="A1279" s="30">
        <f>COUNTA($A$4:A1278)</f>
        <v>823</v>
      </c>
      <c r="B1279" s="72" t="s">
        <v>1635</v>
      </c>
      <c r="C1279" s="47" t="s">
        <v>1902</v>
      </c>
      <c r="D1279" s="47" t="s">
        <v>1903</v>
      </c>
      <c r="E1279" s="47" t="s">
        <v>1909</v>
      </c>
      <c r="F1279" s="47" t="s">
        <v>27</v>
      </c>
      <c r="G1279" s="47">
        <v>2</v>
      </c>
      <c r="H1279" s="47" t="s">
        <v>23</v>
      </c>
      <c r="I1279" s="47" t="s">
        <v>1903</v>
      </c>
      <c r="J1279" s="47" t="s">
        <v>1458</v>
      </c>
      <c r="K1279" s="47">
        <v>1056</v>
      </c>
      <c r="L1279" s="33">
        <v>2856</v>
      </c>
      <c r="M1279" s="30" t="s">
        <v>1910</v>
      </c>
      <c r="N1279" s="30"/>
    </row>
    <row r="1280" ht="25" customHeight="1" spans="1:14">
      <c r="A1280" s="30"/>
      <c r="B1280" s="72"/>
      <c r="C1280" s="47"/>
      <c r="D1280" s="47"/>
      <c r="E1280" s="47"/>
      <c r="F1280" s="47"/>
      <c r="G1280" s="47"/>
      <c r="H1280" s="47" t="s">
        <v>249</v>
      </c>
      <c r="I1280" s="47"/>
      <c r="J1280" s="47" t="s">
        <v>1911</v>
      </c>
      <c r="K1280" s="47">
        <v>1800</v>
      </c>
      <c r="L1280" s="33"/>
      <c r="M1280" s="30"/>
      <c r="N1280" s="30"/>
    </row>
    <row r="1281" ht="25" customHeight="1" spans="1:14">
      <c r="A1281" s="30">
        <f>COUNTA($A$4:A1280)</f>
        <v>824</v>
      </c>
      <c r="B1281" s="72" t="s">
        <v>1635</v>
      </c>
      <c r="C1281" s="47" t="s">
        <v>1902</v>
      </c>
      <c r="D1281" s="47" t="s">
        <v>888</v>
      </c>
      <c r="E1281" s="47" t="s">
        <v>1912</v>
      </c>
      <c r="F1281" s="47" t="s">
        <v>67</v>
      </c>
      <c r="G1281" s="47">
        <v>3</v>
      </c>
      <c r="H1281" s="47" t="s">
        <v>28</v>
      </c>
      <c r="I1281" s="47" t="s">
        <v>888</v>
      </c>
      <c r="J1281" s="47" t="s">
        <v>1508</v>
      </c>
      <c r="K1281" s="47">
        <v>1920</v>
      </c>
      <c r="L1281" s="33">
        <v>2560</v>
      </c>
      <c r="M1281" s="30"/>
      <c r="N1281" s="30"/>
    </row>
    <row r="1282" ht="25" customHeight="1" spans="1:14">
      <c r="A1282" s="30"/>
      <c r="B1282" s="72"/>
      <c r="C1282" s="47"/>
      <c r="D1282" s="47"/>
      <c r="E1282" s="47"/>
      <c r="F1282" s="47"/>
      <c r="G1282" s="47"/>
      <c r="H1282" s="47" t="s">
        <v>29</v>
      </c>
      <c r="I1282" s="47"/>
      <c r="J1282" s="47" t="s">
        <v>1471</v>
      </c>
      <c r="K1282" s="47">
        <v>640</v>
      </c>
      <c r="L1282" s="33"/>
      <c r="M1282" s="30"/>
      <c r="N1282" s="30"/>
    </row>
    <row r="1283" ht="30" customHeight="1" spans="1:14">
      <c r="A1283" s="30">
        <f>COUNTA($A$4:A1282)</f>
        <v>825</v>
      </c>
      <c r="B1283" s="72" t="s">
        <v>1635</v>
      </c>
      <c r="C1283" s="47" t="s">
        <v>1902</v>
      </c>
      <c r="D1283" s="47" t="s">
        <v>1913</v>
      </c>
      <c r="E1283" s="47" t="s">
        <v>1914</v>
      </c>
      <c r="F1283" s="47" t="s">
        <v>34</v>
      </c>
      <c r="G1283" s="47">
        <v>6</v>
      </c>
      <c r="H1283" s="47" t="s">
        <v>201</v>
      </c>
      <c r="I1283" s="47" t="s">
        <v>1913</v>
      </c>
      <c r="J1283" s="47" t="s">
        <v>1471</v>
      </c>
      <c r="K1283" s="47">
        <v>960</v>
      </c>
      <c r="L1283" s="33">
        <v>960</v>
      </c>
      <c r="M1283" s="30" t="s">
        <v>1915</v>
      </c>
      <c r="N1283" s="30"/>
    </row>
    <row r="1284" ht="30" customHeight="1" spans="1:14">
      <c r="A1284" s="30">
        <f>COUNTA($A$4:A1283)</f>
        <v>826</v>
      </c>
      <c r="B1284" s="72" t="s">
        <v>1635</v>
      </c>
      <c r="C1284" s="47" t="s">
        <v>1902</v>
      </c>
      <c r="D1284" s="47" t="s">
        <v>1916</v>
      </c>
      <c r="E1284" s="47" t="s">
        <v>1917</v>
      </c>
      <c r="F1284" s="47" t="s">
        <v>67</v>
      </c>
      <c r="G1284" s="47">
        <v>2</v>
      </c>
      <c r="H1284" s="47" t="s">
        <v>28</v>
      </c>
      <c r="I1284" s="47" t="s">
        <v>1916</v>
      </c>
      <c r="J1284" s="47" t="s">
        <v>1507</v>
      </c>
      <c r="K1284" s="47">
        <v>2560</v>
      </c>
      <c r="L1284" s="33">
        <v>2560</v>
      </c>
      <c r="M1284" s="30" t="s">
        <v>1918</v>
      </c>
      <c r="N1284" s="30"/>
    </row>
    <row r="1285" ht="25" customHeight="1" spans="1:14">
      <c r="A1285" s="30">
        <f>COUNTA($A$4:A1284)</f>
        <v>827</v>
      </c>
      <c r="B1285" s="72" t="s">
        <v>1635</v>
      </c>
      <c r="C1285" s="47" t="s">
        <v>1902</v>
      </c>
      <c r="D1285" s="47" t="s">
        <v>1916</v>
      </c>
      <c r="E1285" s="47" t="s">
        <v>1919</v>
      </c>
      <c r="F1285" s="47" t="s">
        <v>64</v>
      </c>
      <c r="G1285" s="47">
        <v>4</v>
      </c>
      <c r="H1285" s="47" t="s">
        <v>28</v>
      </c>
      <c r="I1285" s="47" t="s">
        <v>1916</v>
      </c>
      <c r="J1285" s="47" t="s">
        <v>1560</v>
      </c>
      <c r="K1285" s="47">
        <v>704</v>
      </c>
      <c r="L1285" s="33">
        <v>704</v>
      </c>
      <c r="M1285" s="30"/>
      <c r="N1285" s="30"/>
    </row>
    <row r="1286" ht="25" customHeight="1" spans="1:14">
      <c r="A1286" s="30">
        <f>COUNTA($A$4:A1285)</f>
        <v>828</v>
      </c>
      <c r="B1286" s="72" t="s">
        <v>1635</v>
      </c>
      <c r="C1286" s="47" t="s">
        <v>1902</v>
      </c>
      <c r="D1286" s="47" t="s">
        <v>1916</v>
      </c>
      <c r="E1286" s="47" t="s">
        <v>1920</v>
      </c>
      <c r="F1286" s="47" t="s">
        <v>67</v>
      </c>
      <c r="G1286" s="47">
        <v>4</v>
      </c>
      <c r="H1286" s="47" t="s">
        <v>60</v>
      </c>
      <c r="I1286" s="47" t="s">
        <v>1916</v>
      </c>
      <c r="J1286" s="47" t="s">
        <v>1447</v>
      </c>
      <c r="K1286" s="47">
        <v>2000</v>
      </c>
      <c r="L1286" s="33">
        <v>3216</v>
      </c>
      <c r="M1286" s="30"/>
      <c r="N1286" s="30"/>
    </row>
    <row r="1287" ht="25" customHeight="1" spans="1:14">
      <c r="A1287" s="30"/>
      <c r="B1287" s="72"/>
      <c r="C1287" s="47"/>
      <c r="D1287" s="47"/>
      <c r="E1287" s="47"/>
      <c r="F1287" s="47"/>
      <c r="G1287" s="47"/>
      <c r="H1287" s="47" t="s">
        <v>187</v>
      </c>
      <c r="I1287" s="47"/>
      <c r="J1287" s="47" t="s">
        <v>1705</v>
      </c>
      <c r="K1287" s="47">
        <v>448</v>
      </c>
      <c r="L1287" s="33"/>
      <c r="M1287" s="30"/>
      <c r="N1287" s="30"/>
    </row>
    <row r="1288" ht="25" customHeight="1" spans="1:14">
      <c r="A1288" s="30"/>
      <c r="B1288" s="72"/>
      <c r="C1288" s="47"/>
      <c r="D1288" s="47"/>
      <c r="E1288" s="47"/>
      <c r="F1288" s="47"/>
      <c r="G1288" s="47"/>
      <c r="H1288" s="47" t="s">
        <v>28</v>
      </c>
      <c r="I1288" s="47"/>
      <c r="J1288" s="47" t="s">
        <v>1459</v>
      </c>
      <c r="K1288" s="47">
        <v>768</v>
      </c>
      <c r="L1288" s="33"/>
      <c r="M1288" s="30"/>
      <c r="N1288" s="30"/>
    </row>
    <row r="1289" ht="28" customHeight="1" spans="1:14">
      <c r="A1289" s="30">
        <f>COUNTA($A$4:A1288)</f>
        <v>829</v>
      </c>
      <c r="B1289" s="72" t="s">
        <v>1635</v>
      </c>
      <c r="C1289" s="47" t="s">
        <v>1902</v>
      </c>
      <c r="D1289" s="47" t="s">
        <v>1921</v>
      </c>
      <c r="E1289" s="47" t="s">
        <v>1922</v>
      </c>
      <c r="F1289" s="47" t="s">
        <v>67</v>
      </c>
      <c r="G1289" s="47">
        <v>4</v>
      </c>
      <c r="H1289" s="47" t="s">
        <v>28</v>
      </c>
      <c r="I1289" s="47" t="s">
        <v>1923</v>
      </c>
      <c r="J1289" s="47" t="s">
        <v>1492</v>
      </c>
      <c r="K1289" s="47">
        <v>2240</v>
      </c>
      <c r="L1289" s="73">
        <v>2240</v>
      </c>
      <c r="M1289" s="47"/>
      <c r="N1289" s="47" t="s">
        <v>1924</v>
      </c>
    </row>
    <row r="1290" ht="25" customHeight="1" spans="1:14">
      <c r="A1290" s="30">
        <f>COUNTA($A$4:A1289)</f>
        <v>830</v>
      </c>
      <c r="B1290" s="72" t="s">
        <v>1635</v>
      </c>
      <c r="C1290" s="47" t="s">
        <v>1902</v>
      </c>
      <c r="D1290" s="47" t="s">
        <v>1921</v>
      </c>
      <c r="E1290" s="47" t="s">
        <v>1925</v>
      </c>
      <c r="F1290" s="47" t="s">
        <v>34</v>
      </c>
      <c r="G1290" s="47">
        <v>3</v>
      </c>
      <c r="H1290" s="47" t="s">
        <v>536</v>
      </c>
      <c r="I1290" s="47" t="s">
        <v>1921</v>
      </c>
      <c r="J1290" s="47" t="s">
        <v>1463</v>
      </c>
      <c r="K1290" s="47">
        <v>960</v>
      </c>
      <c r="L1290" s="33">
        <v>1920</v>
      </c>
      <c r="M1290" s="30" t="s">
        <v>1926</v>
      </c>
      <c r="N1290" s="30"/>
    </row>
    <row r="1291" ht="25" customHeight="1" spans="1:14">
      <c r="A1291" s="30"/>
      <c r="B1291" s="72"/>
      <c r="C1291" s="47"/>
      <c r="D1291" s="47"/>
      <c r="E1291" s="47"/>
      <c r="F1291" s="47"/>
      <c r="G1291" s="47"/>
      <c r="H1291" s="47" t="s">
        <v>201</v>
      </c>
      <c r="I1291" s="47"/>
      <c r="J1291" s="47" t="s">
        <v>1471</v>
      </c>
      <c r="K1291" s="47">
        <v>960</v>
      </c>
      <c r="L1291" s="33"/>
      <c r="M1291" s="30"/>
      <c r="N1291" s="30"/>
    </row>
    <row r="1292" ht="25" customHeight="1" spans="1:14">
      <c r="A1292" s="30">
        <f>COUNTA($A$4:A1291)</f>
        <v>831</v>
      </c>
      <c r="B1292" s="72" t="s">
        <v>1635</v>
      </c>
      <c r="C1292" s="47" t="s">
        <v>1902</v>
      </c>
      <c r="D1292" s="47" t="s">
        <v>1921</v>
      </c>
      <c r="E1292" s="47" t="s">
        <v>1927</v>
      </c>
      <c r="F1292" s="47" t="s">
        <v>67</v>
      </c>
      <c r="G1292" s="47">
        <v>3</v>
      </c>
      <c r="H1292" s="47" t="s">
        <v>536</v>
      </c>
      <c r="I1292" s="73" t="s">
        <v>1928</v>
      </c>
      <c r="J1292" s="47" t="s">
        <v>1471</v>
      </c>
      <c r="K1292" s="47">
        <v>1280</v>
      </c>
      <c r="L1292" s="33">
        <v>1760</v>
      </c>
      <c r="M1292" s="30" t="s">
        <v>1929</v>
      </c>
      <c r="N1292" s="30"/>
    </row>
    <row r="1293" ht="25" customHeight="1" spans="1:14">
      <c r="A1293" s="30"/>
      <c r="B1293" s="72"/>
      <c r="C1293" s="47"/>
      <c r="D1293" s="47"/>
      <c r="E1293" s="47"/>
      <c r="F1293" s="47"/>
      <c r="G1293" s="47"/>
      <c r="H1293" s="47" t="s">
        <v>201</v>
      </c>
      <c r="I1293" s="73"/>
      <c r="J1293" s="47" t="s">
        <v>1444</v>
      </c>
      <c r="K1293" s="47">
        <v>480</v>
      </c>
      <c r="L1293" s="33"/>
      <c r="M1293" s="30"/>
      <c r="N1293" s="30"/>
    </row>
    <row r="1294" ht="25" customHeight="1" spans="1:14">
      <c r="A1294" s="30">
        <f>COUNTA($A$4:A1293)</f>
        <v>832</v>
      </c>
      <c r="B1294" s="72" t="s">
        <v>1635</v>
      </c>
      <c r="C1294" s="47" t="s">
        <v>1902</v>
      </c>
      <c r="D1294" s="47" t="s">
        <v>1923</v>
      </c>
      <c r="E1294" s="47" t="s">
        <v>1930</v>
      </c>
      <c r="F1294" s="47" t="s">
        <v>22</v>
      </c>
      <c r="G1294" s="47">
        <v>3</v>
      </c>
      <c r="H1294" s="47" t="s">
        <v>28</v>
      </c>
      <c r="I1294" s="47" t="s">
        <v>1923</v>
      </c>
      <c r="J1294" s="47" t="s">
        <v>1459</v>
      </c>
      <c r="K1294" s="47">
        <v>576</v>
      </c>
      <c r="L1294" s="33">
        <v>576</v>
      </c>
      <c r="M1294" s="30"/>
      <c r="N1294" s="30"/>
    </row>
    <row r="1295" ht="25" customHeight="1" spans="1:14">
      <c r="A1295" s="30">
        <f>COUNTA($A$4:A1294)</f>
        <v>833</v>
      </c>
      <c r="B1295" s="72" t="s">
        <v>1635</v>
      </c>
      <c r="C1295" s="47" t="s">
        <v>1902</v>
      </c>
      <c r="D1295" s="47" t="s">
        <v>1923</v>
      </c>
      <c r="E1295" s="47" t="s">
        <v>1931</v>
      </c>
      <c r="F1295" s="47" t="s">
        <v>34</v>
      </c>
      <c r="G1295" s="47">
        <v>6</v>
      </c>
      <c r="H1295" s="47" t="s">
        <v>201</v>
      </c>
      <c r="I1295" s="47" t="s">
        <v>1913</v>
      </c>
      <c r="J1295" s="47" t="s">
        <v>1463</v>
      </c>
      <c r="K1295" s="47">
        <v>720</v>
      </c>
      <c r="L1295" s="33">
        <v>720</v>
      </c>
      <c r="M1295" s="30"/>
      <c r="N1295" s="30"/>
    </row>
    <row r="1296" ht="29" customHeight="1" spans="1:14">
      <c r="A1296" s="30">
        <f>COUNTA($A$4:A1295)</f>
        <v>834</v>
      </c>
      <c r="B1296" s="72" t="s">
        <v>1635</v>
      </c>
      <c r="C1296" s="47" t="s">
        <v>1902</v>
      </c>
      <c r="D1296" s="47" t="s">
        <v>1923</v>
      </c>
      <c r="E1296" s="47" t="s">
        <v>1932</v>
      </c>
      <c r="F1296" s="47" t="s">
        <v>67</v>
      </c>
      <c r="G1296" s="47">
        <v>4</v>
      </c>
      <c r="H1296" s="47" t="s">
        <v>201</v>
      </c>
      <c r="I1296" s="47" t="s">
        <v>1913</v>
      </c>
      <c r="J1296" s="47" t="s">
        <v>1463</v>
      </c>
      <c r="K1296" s="47">
        <v>720</v>
      </c>
      <c r="L1296" s="33">
        <v>720</v>
      </c>
      <c r="M1296" s="30" t="s">
        <v>1933</v>
      </c>
      <c r="N1296" s="30"/>
    </row>
    <row r="1297" ht="25" customHeight="1" spans="1:14">
      <c r="A1297" s="30">
        <f>COUNTA($A$4:A1296)</f>
        <v>835</v>
      </c>
      <c r="B1297" s="72" t="s">
        <v>1635</v>
      </c>
      <c r="C1297" s="47" t="s">
        <v>1902</v>
      </c>
      <c r="D1297" s="47" t="s">
        <v>1923</v>
      </c>
      <c r="E1297" s="47" t="s">
        <v>1934</v>
      </c>
      <c r="F1297" s="47" t="s">
        <v>64</v>
      </c>
      <c r="G1297" s="47">
        <v>3</v>
      </c>
      <c r="H1297" s="47" t="s">
        <v>536</v>
      </c>
      <c r="I1297" s="47" t="s">
        <v>1935</v>
      </c>
      <c r="J1297" s="47" t="s">
        <v>1444</v>
      </c>
      <c r="K1297" s="47">
        <v>640</v>
      </c>
      <c r="L1297" s="33">
        <v>880</v>
      </c>
      <c r="M1297" s="30" t="s">
        <v>1936</v>
      </c>
      <c r="N1297" s="30"/>
    </row>
    <row r="1298" ht="25" customHeight="1" spans="1:14">
      <c r="A1298" s="30"/>
      <c r="B1298" s="72"/>
      <c r="C1298" s="47"/>
      <c r="D1298" s="47"/>
      <c r="E1298" s="47"/>
      <c r="F1298" s="47"/>
      <c r="G1298" s="47"/>
      <c r="H1298" s="47" t="s">
        <v>201</v>
      </c>
      <c r="I1298" s="47"/>
      <c r="J1298" s="47" t="s">
        <v>1464</v>
      </c>
      <c r="K1298" s="47">
        <v>240</v>
      </c>
      <c r="L1298" s="33"/>
      <c r="M1298" s="30"/>
      <c r="N1298" s="30"/>
    </row>
    <row r="1299" ht="30" customHeight="1" spans="1:14">
      <c r="A1299" s="30">
        <f>COUNTA($A$4:A1298)</f>
        <v>836</v>
      </c>
      <c r="B1299" s="72" t="s">
        <v>1635</v>
      </c>
      <c r="C1299" s="47" t="s">
        <v>1902</v>
      </c>
      <c r="D1299" s="47" t="s">
        <v>888</v>
      </c>
      <c r="E1299" s="47" t="s">
        <v>1937</v>
      </c>
      <c r="F1299" s="47" t="s">
        <v>95</v>
      </c>
      <c r="G1299" s="47">
        <v>4</v>
      </c>
      <c r="H1299" s="47" t="s">
        <v>29</v>
      </c>
      <c r="I1299" s="47" t="s">
        <v>888</v>
      </c>
      <c r="J1299" s="47" t="s">
        <v>1504</v>
      </c>
      <c r="K1299" s="47">
        <v>1024</v>
      </c>
      <c r="L1299" s="33">
        <v>1024</v>
      </c>
      <c r="M1299" s="30"/>
      <c r="N1299" s="47" t="s">
        <v>1938</v>
      </c>
    </row>
    <row r="1300" ht="30" customHeight="1" spans="1:14">
      <c r="A1300" s="30">
        <f>COUNTA($A$4:A1299)</f>
        <v>837</v>
      </c>
      <c r="B1300" s="72" t="s">
        <v>1635</v>
      </c>
      <c r="C1300" s="47" t="s">
        <v>1902</v>
      </c>
      <c r="D1300" s="47" t="s">
        <v>888</v>
      </c>
      <c r="E1300" s="47" t="s">
        <v>1939</v>
      </c>
      <c r="F1300" s="47" t="s">
        <v>38</v>
      </c>
      <c r="G1300" s="47">
        <v>4</v>
      </c>
      <c r="H1300" s="47" t="s">
        <v>28</v>
      </c>
      <c r="I1300" s="47" t="s">
        <v>1940</v>
      </c>
      <c r="J1300" s="47" t="s">
        <v>1614</v>
      </c>
      <c r="K1300" s="47">
        <v>2880</v>
      </c>
      <c r="L1300" s="33">
        <v>2880</v>
      </c>
      <c r="M1300" s="30" t="s">
        <v>1941</v>
      </c>
      <c r="N1300" s="30"/>
    </row>
    <row r="1301" ht="30" customHeight="1" spans="1:14">
      <c r="A1301" s="30">
        <f>COUNTA($A$4:A1300)</f>
        <v>838</v>
      </c>
      <c r="B1301" s="72" t="s">
        <v>1635</v>
      </c>
      <c r="C1301" s="47" t="s">
        <v>1902</v>
      </c>
      <c r="D1301" s="47" t="s">
        <v>888</v>
      </c>
      <c r="E1301" s="47" t="s">
        <v>1942</v>
      </c>
      <c r="F1301" s="47" t="s">
        <v>67</v>
      </c>
      <c r="G1301" s="47">
        <v>3</v>
      </c>
      <c r="H1301" s="47" t="s">
        <v>28</v>
      </c>
      <c r="I1301" s="47" t="s">
        <v>888</v>
      </c>
      <c r="J1301" s="47" t="s">
        <v>1580</v>
      </c>
      <c r="K1301" s="47">
        <v>1088</v>
      </c>
      <c r="L1301" s="33">
        <v>1088</v>
      </c>
      <c r="M1301" s="30" t="s">
        <v>1943</v>
      </c>
      <c r="N1301" s="30"/>
    </row>
    <row r="1302" ht="25" customHeight="1" spans="1:14">
      <c r="A1302" s="30">
        <f>COUNTA($A$4:A1301)</f>
        <v>839</v>
      </c>
      <c r="B1302" s="72" t="s">
        <v>1635</v>
      </c>
      <c r="C1302" s="47" t="s">
        <v>1902</v>
      </c>
      <c r="D1302" s="47" t="s">
        <v>888</v>
      </c>
      <c r="E1302" s="47" t="s">
        <v>1944</v>
      </c>
      <c r="F1302" s="47" t="s">
        <v>67</v>
      </c>
      <c r="G1302" s="47">
        <v>3</v>
      </c>
      <c r="H1302" s="47" t="s">
        <v>29</v>
      </c>
      <c r="I1302" s="47" t="s">
        <v>888</v>
      </c>
      <c r="J1302" s="47" t="s">
        <v>1508</v>
      </c>
      <c r="K1302" s="47">
        <v>960</v>
      </c>
      <c r="L1302" s="33">
        <v>4160</v>
      </c>
      <c r="M1302" s="30"/>
      <c r="N1302" s="30"/>
    </row>
    <row r="1303" ht="28" customHeight="1" spans="1:14">
      <c r="A1303" s="30"/>
      <c r="B1303" s="72"/>
      <c r="C1303" s="47"/>
      <c r="D1303" s="47"/>
      <c r="E1303" s="47"/>
      <c r="F1303" s="47"/>
      <c r="G1303" s="47"/>
      <c r="H1303" s="47" t="s">
        <v>28</v>
      </c>
      <c r="I1303" s="47" t="s">
        <v>1945</v>
      </c>
      <c r="J1303" s="47" t="s">
        <v>1651</v>
      </c>
      <c r="K1303" s="47">
        <v>3200</v>
      </c>
      <c r="L1303" s="33"/>
      <c r="M1303" s="30"/>
      <c r="N1303" s="30"/>
    </row>
    <row r="1304" ht="25" customHeight="1" spans="1:14">
      <c r="A1304" s="30">
        <f>COUNTA($A$4:A1303)</f>
        <v>840</v>
      </c>
      <c r="B1304" s="72" t="s">
        <v>1635</v>
      </c>
      <c r="C1304" s="47" t="s">
        <v>1902</v>
      </c>
      <c r="D1304" s="47" t="s">
        <v>888</v>
      </c>
      <c r="E1304" s="47" t="s">
        <v>1946</v>
      </c>
      <c r="F1304" s="47" t="s">
        <v>34</v>
      </c>
      <c r="G1304" s="47">
        <v>3</v>
      </c>
      <c r="H1304" s="47" t="s">
        <v>29</v>
      </c>
      <c r="I1304" s="47" t="s">
        <v>888</v>
      </c>
      <c r="J1304" s="47" t="s">
        <v>1505</v>
      </c>
      <c r="K1304" s="47">
        <v>800</v>
      </c>
      <c r="L1304" s="33">
        <v>2720</v>
      </c>
      <c r="M1304" s="30"/>
      <c r="N1304" s="30"/>
    </row>
    <row r="1305" ht="25" customHeight="1" spans="1:14">
      <c r="A1305" s="30"/>
      <c r="B1305" s="72"/>
      <c r="C1305" s="47"/>
      <c r="D1305" s="47"/>
      <c r="E1305" s="47"/>
      <c r="F1305" s="47"/>
      <c r="G1305" s="47"/>
      <c r="H1305" s="47" t="s">
        <v>28</v>
      </c>
      <c r="I1305" s="47"/>
      <c r="J1305" s="47" t="s">
        <v>1508</v>
      </c>
      <c r="K1305" s="47">
        <v>1920</v>
      </c>
      <c r="L1305" s="33"/>
      <c r="M1305" s="30"/>
      <c r="N1305" s="30"/>
    </row>
    <row r="1306" ht="25" customHeight="1" spans="1:14">
      <c r="A1306" s="30">
        <f>COUNTA($A$4:A1305)</f>
        <v>841</v>
      </c>
      <c r="B1306" s="72" t="s">
        <v>1635</v>
      </c>
      <c r="C1306" s="47" t="s">
        <v>1902</v>
      </c>
      <c r="D1306" s="47" t="s">
        <v>888</v>
      </c>
      <c r="E1306" s="47" t="s">
        <v>1947</v>
      </c>
      <c r="F1306" s="47" t="s">
        <v>67</v>
      </c>
      <c r="G1306" s="47">
        <v>4</v>
      </c>
      <c r="H1306" s="47" t="s">
        <v>29</v>
      </c>
      <c r="I1306" s="73" t="s">
        <v>1948</v>
      </c>
      <c r="J1306" s="47" t="s">
        <v>1444</v>
      </c>
      <c r="K1306" s="47">
        <v>320</v>
      </c>
      <c r="L1306" s="33">
        <v>1600</v>
      </c>
      <c r="M1306" s="30"/>
      <c r="N1306" s="30"/>
    </row>
    <row r="1307" ht="25" customHeight="1" spans="1:14">
      <c r="A1307" s="30"/>
      <c r="B1307" s="72"/>
      <c r="C1307" s="47"/>
      <c r="D1307" s="47"/>
      <c r="E1307" s="47"/>
      <c r="F1307" s="47"/>
      <c r="G1307" s="47"/>
      <c r="H1307" s="47" t="s">
        <v>28</v>
      </c>
      <c r="I1307" s="73"/>
      <c r="J1307" s="47" t="s">
        <v>1471</v>
      </c>
      <c r="K1307" s="47">
        <v>1280</v>
      </c>
      <c r="L1307" s="33"/>
      <c r="M1307" s="30"/>
      <c r="N1307" s="30"/>
    </row>
    <row r="1308" ht="28" customHeight="1" spans="1:14">
      <c r="A1308" s="30">
        <f>COUNTA($A$4:A1307)</f>
        <v>842</v>
      </c>
      <c r="B1308" s="72" t="s">
        <v>1635</v>
      </c>
      <c r="C1308" s="47" t="s">
        <v>1902</v>
      </c>
      <c r="D1308" s="47" t="s">
        <v>105</v>
      </c>
      <c r="E1308" s="47" t="s">
        <v>1949</v>
      </c>
      <c r="F1308" s="47" t="s">
        <v>67</v>
      </c>
      <c r="G1308" s="47">
        <v>3</v>
      </c>
      <c r="H1308" s="47" t="s">
        <v>28</v>
      </c>
      <c r="I1308" s="47" t="s">
        <v>1950</v>
      </c>
      <c r="J1308" s="47" t="s">
        <v>1507</v>
      </c>
      <c r="K1308" s="47">
        <v>2560</v>
      </c>
      <c r="L1308" s="33">
        <v>2560</v>
      </c>
      <c r="M1308" s="30"/>
      <c r="N1308" s="30"/>
    </row>
    <row r="1309" ht="25" customHeight="1" spans="1:14">
      <c r="A1309" s="30">
        <f>COUNTA($A$4:A1308)</f>
        <v>843</v>
      </c>
      <c r="B1309" s="72" t="s">
        <v>1635</v>
      </c>
      <c r="C1309" s="47" t="s">
        <v>1902</v>
      </c>
      <c r="D1309" s="50" t="s">
        <v>1951</v>
      </c>
      <c r="E1309" s="50" t="s">
        <v>1952</v>
      </c>
      <c r="F1309" s="50" t="s">
        <v>38</v>
      </c>
      <c r="G1309" s="50">
        <v>3</v>
      </c>
      <c r="H1309" s="50" t="s">
        <v>23</v>
      </c>
      <c r="I1309" s="47" t="s">
        <v>23</v>
      </c>
      <c r="J1309" s="47" t="s">
        <v>1444</v>
      </c>
      <c r="K1309" s="47">
        <v>360</v>
      </c>
      <c r="L1309" s="33">
        <v>360</v>
      </c>
      <c r="M1309" s="30"/>
      <c r="N1309" s="30"/>
    </row>
    <row r="1310" ht="25" customHeight="1" spans="1:14">
      <c r="A1310" s="30">
        <f>COUNTA($A$4:A1309)</f>
        <v>844</v>
      </c>
      <c r="B1310" s="72" t="s">
        <v>1635</v>
      </c>
      <c r="C1310" s="30" t="s">
        <v>1953</v>
      </c>
      <c r="D1310" s="30" t="s">
        <v>1954</v>
      </c>
      <c r="E1310" s="30" t="s">
        <v>1955</v>
      </c>
      <c r="F1310" s="30" t="s">
        <v>64</v>
      </c>
      <c r="G1310" s="30">
        <v>4</v>
      </c>
      <c r="H1310" s="30" t="s">
        <v>29</v>
      </c>
      <c r="I1310" s="30" t="s">
        <v>1954</v>
      </c>
      <c r="J1310" s="30" t="s">
        <v>1444</v>
      </c>
      <c r="K1310" s="30">
        <v>320</v>
      </c>
      <c r="L1310" s="33">
        <v>320</v>
      </c>
      <c r="M1310" s="30"/>
      <c r="N1310" s="30"/>
    </row>
    <row r="1311" ht="28" customHeight="1" spans="1:14">
      <c r="A1311" s="30">
        <f>COUNTA($A$4:A1310)</f>
        <v>845</v>
      </c>
      <c r="B1311" s="72" t="s">
        <v>1635</v>
      </c>
      <c r="C1311" s="30" t="s">
        <v>1953</v>
      </c>
      <c r="D1311" s="30" t="s">
        <v>1956</v>
      </c>
      <c r="E1311" s="30" t="s">
        <v>1957</v>
      </c>
      <c r="F1311" s="30" t="s">
        <v>221</v>
      </c>
      <c r="G1311" s="30">
        <v>3</v>
      </c>
      <c r="H1311" s="47" t="s">
        <v>28</v>
      </c>
      <c r="I1311" s="30" t="s">
        <v>1956</v>
      </c>
      <c r="J1311" s="47" t="s">
        <v>1822</v>
      </c>
      <c r="K1311" s="47">
        <v>2240</v>
      </c>
      <c r="L1311" s="33">
        <v>2240</v>
      </c>
      <c r="M1311" s="30" t="s">
        <v>1958</v>
      </c>
      <c r="N1311" s="30"/>
    </row>
    <row r="1312" ht="42" customHeight="1" spans="1:14">
      <c r="A1312" s="30">
        <f>COUNTA($A$4:A1311)</f>
        <v>846</v>
      </c>
      <c r="B1312" s="72" t="s">
        <v>1635</v>
      </c>
      <c r="C1312" s="47" t="s">
        <v>1953</v>
      </c>
      <c r="D1312" s="50" t="s">
        <v>1959</v>
      </c>
      <c r="E1312" s="50" t="s">
        <v>1960</v>
      </c>
      <c r="F1312" s="47" t="s">
        <v>38</v>
      </c>
      <c r="G1312" s="50">
        <v>7</v>
      </c>
      <c r="H1312" s="47" t="s">
        <v>28</v>
      </c>
      <c r="I1312" s="50" t="s">
        <v>1959</v>
      </c>
      <c r="J1312" s="47" t="s">
        <v>1507</v>
      </c>
      <c r="K1312" s="47">
        <v>1920</v>
      </c>
      <c r="L1312" s="73">
        <v>1920</v>
      </c>
      <c r="M1312" s="47"/>
      <c r="N1312" s="47" t="s">
        <v>1961</v>
      </c>
    </row>
    <row r="1313" ht="25" customHeight="1" spans="1:14">
      <c r="A1313" s="30">
        <f>COUNTA($A$4:A1312)</f>
        <v>847</v>
      </c>
      <c r="B1313" s="72" t="s">
        <v>1635</v>
      </c>
      <c r="C1313" s="30" t="s">
        <v>1953</v>
      </c>
      <c r="D1313" s="30" t="s">
        <v>1962</v>
      </c>
      <c r="E1313" s="30" t="s">
        <v>1963</v>
      </c>
      <c r="F1313" s="30" t="s">
        <v>64</v>
      </c>
      <c r="G1313" s="30">
        <v>3</v>
      </c>
      <c r="H1313" s="47" t="s">
        <v>28</v>
      </c>
      <c r="I1313" s="47" t="s">
        <v>1964</v>
      </c>
      <c r="J1313" s="47" t="s">
        <v>1812</v>
      </c>
      <c r="K1313" s="47">
        <v>3328</v>
      </c>
      <c r="L1313" s="33">
        <v>3328</v>
      </c>
      <c r="M1313" s="30"/>
      <c r="N1313" s="30"/>
    </row>
    <row r="1314" ht="28" customHeight="1" spans="1:14">
      <c r="A1314" s="30">
        <f>COUNTA($A$4:A1313)</f>
        <v>848</v>
      </c>
      <c r="B1314" s="72" t="s">
        <v>1635</v>
      </c>
      <c r="C1314" s="47" t="s">
        <v>1953</v>
      </c>
      <c r="D1314" s="47" t="s">
        <v>1964</v>
      </c>
      <c r="E1314" s="47" t="s">
        <v>1965</v>
      </c>
      <c r="F1314" s="47" t="s">
        <v>64</v>
      </c>
      <c r="G1314" s="47">
        <v>3</v>
      </c>
      <c r="H1314" s="47" t="s">
        <v>28</v>
      </c>
      <c r="I1314" s="47" t="s">
        <v>1964</v>
      </c>
      <c r="J1314" s="47" t="s">
        <v>1492</v>
      </c>
      <c r="K1314" s="47">
        <v>2240</v>
      </c>
      <c r="L1314" s="73">
        <v>2240</v>
      </c>
      <c r="M1314" s="30" t="s">
        <v>1966</v>
      </c>
      <c r="N1314" s="30"/>
    </row>
    <row r="1315" ht="25" customHeight="1" spans="1:14">
      <c r="A1315" s="30">
        <f>COUNTA($A$4:A1314)</f>
        <v>849</v>
      </c>
      <c r="B1315" s="72" t="s">
        <v>1967</v>
      </c>
      <c r="C1315" s="45" t="s">
        <v>1968</v>
      </c>
      <c r="D1315" s="45" t="s">
        <v>1969</v>
      </c>
      <c r="E1315" s="45" t="s">
        <v>1970</v>
      </c>
      <c r="F1315" s="45" t="s">
        <v>34</v>
      </c>
      <c r="G1315" s="45">
        <v>3</v>
      </c>
      <c r="H1315" s="45" t="s">
        <v>1559</v>
      </c>
      <c r="I1315" s="45" t="s">
        <v>1971</v>
      </c>
      <c r="J1315" s="45" t="s">
        <v>1471</v>
      </c>
      <c r="K1315" s="45">
        <v>2400</v>
      </c>
      <c r="L1315" s="58">
        <v>3936</v>
      </c>
      <c r="M1315" s="45"/>
      <c r="N1315" s="45"/>
    </row>
    <row r="1316" ht="25" customHeight="1" spans="1:14">
      <c r="A1316" s="30"/>
      <c r="B1316" s="72"/>
      <c r="C1316" s="45"/>
      <c r="D1316" s="45"/>
      <c r="E1316" s="45"/>
      <c r="F1316" s="45"/>
      <c r="G1316" s="45"/>
      <c r="H1316" s="31" t="s">
        <v>28</v>
      </c>
      <c r="I1316" s="45" t="s">
        <v>1972</v>
      </c>
      <c r="J1316" s="45" t="s">
        <v>1520</v>
      </c>
      <c r="K1316" s="45">
        <v>1536</v>
      </c>
      <c r="L1316" s="58"/>
      <c r="M1316" s="45"/>
      <c r="N1316" s="45"/>
    </row>
    <row r="1317" ht="30" customHeight="1" spans="1:14">
      <c r="A1317" s="30">
        <f>COUNTA($A$4:A1316)</f>
        <v>850</v>
      </c>
      <c r="B1317" s="72" t="s">
        <v>1967</v>
      </c>
      <c r="C1317" s="45" t="s">
        <v>1968</v>
      </c>
      <c r="D1317" s="45" t="s">
        <v>1973</v>
      </c>
      <c r="E1317" s="45" t="s">
        <v>1974</v>
      </c>
      <c r="F1317" s="45" t="s">
        <v>64</v>
      </c>
      <c r="G1317" s="45">
        <v>4</v>
      </c>
      <c r="H1317" s="31" t="s">
        <v>28</v>
      </c>
      <c r="I1317" s="45" t="s">
        <v>1975</v>
      </c>
      <c r="J1317" s="45" t="s">
        <v>1431</v>
      </c>
      <c r="K1317" s="44">
        <v>5120</v>
      </c>
      <c r="L1317" s="78">
        <v>4040</v>
      </c>
      <c r="M1317" s="45" t="s">
        <v>1976</v>
      </c>
      <c r="N1317" s="44" t="s">
        <v>1230</v>
      </c>
    </row>
    <row r="1318" ht="25" customHeight="1" spans="1:14">
      <c r="A1318" s="30">
        <f>COUNTA($A$4:A1317)</f>
        <v>851</v>
      </c>
      <c r="B1318" s="72" t="s">
        <v>1967</v>
      </c>
      <c r="C1318" s="45" t="s">
        <v>1968</v>
      </c>
      <c r="D1318" s="45" t="s">
        <v>1639</v>
      </c>
      <c r="E1318" s="45" t="s">
        <v>1977</v>
      </c>
      <c r="F1318" s="45" t="s">
        <v>27</v>
      </c>
      <c r="G1318" s="45">
        <v>4</v>
      </c>
      <c r="H1318" s="45" t="s">
        <v>50</v>
      </c>
      <c r="I1318" s="45" t="s">
        <v>1968</v>
      </c>
      <c r="J1318" s="45" t="s">
        <v>1978</v>
      </c>
      <c r="K1318" s="45">
        <v>780</v>
      </c>
      <c r="L1318" s="58">
        <v>780</v>
      </c>
      <c r="M1318" s="45"/>
      <c r="N1318" s="45"/>
    </row>
    <row r="1319" ht="25" customHeight="1" spans="1:14">
      <c r="A1319" s="30">
        <f>COUNTA($A$4:A1318)</f>
        <v>852</v>
      </c>
      <c r="B1319" s="72" t="s">
        <v>1967</v>
      </c>
      <c r="C1319" s="31" t="s">
        <v>1968</v>
      </c>
      <c r="D1319" s="31" t="s">
        <v>1979</v>
      </c>
      <c r="E1319" s="31" t="s">
        <v>1980</v>
      </c>
      <c r="F1319" s="31" t="s">
        <v>27</v>
      </c>
      <c r="G1319" s="31">
        <v>2</v>
      </c>
      <c r="H1319" s="31" t="s">
        <v>28</v>
      </c>
      <c r="I1319" s="31" t="s">
        <v>1981</v>
      </c>
      <c r="J1319" s="31" t="s">
        <v>1982</v>
      </c>
      <c r="K1319" s="45">
        <v>2560</v>
      </c>
      <c r="L1319" s="58">
        <v>3072</v>
      </c>
      <c r="M1319" s="45"/>
      <c r="N1319" s="45"/>
    </row>
    <row r="1320" ht="25" customHeight="1" spans="1:14">
      <c r="A1320" s="30"/>
      <c r="B1320" s="72"/>
      <c r="C1320" s="31"/>
      <c r="D1320" s="31"/>
      <c r="E1320" s="31"/>
      <c r="F1320" s="31"/>
      <c r="G1320" s="31"/>
      <c r="H1320" s="31" t="s">
        <v>29</v>
      </c>
      <c r="I1320" s="31" t="s">
        <v>1979</v>
      </c>
      <c r="J1320" s="31" t="s">
        <v>1468</v>
      </c>
      <c r="K1320" s="45">
        <v>512</v>
      </c>
      <c r="L1320" s="58"/>
      <c r="M1320" s="45"/>
      <c r="N1320" s="45"/>
    </row>
    <row r="1321" ht="25" customHeight="1" spans="1:14">
      <c r="A1321" s="30">
        <f>COUNTA($A$4:A1320)</f>
        <v>853</v>
      </c>
      <c r="B1321" s="72" t="s">
        <v>1967</v>
      </c>
      <c r="C1321" s="31" t="s">
        <v>1968</v>
      </c>
      <c r="D1321" s="31" t="s">
        <v>1969</v>
      </c>
      <c r="E1321" s="31" t="s">
        <v>1983</v>
      </c>
      <c r="F1321" s="31" t="s">
        <v>173</v>
      </c>
      <c r="G1321" s="31">
        <v>2</v>
      </c>
      <c r="H1321" s="31" t="s">
        <v>28</v>
      </c>
      <c r="I1321" s="31" t="s">
        <v>1969</v>
      </c>
      <c r="J1321" s="31" t="s">
        <v>1984</v>
      </c>
      <c r="K1321" s="45">
        <v>2400</v>
      </c>
      <c r="L1321" s="58">
        <v>2400</v>
      </c>
      <c r="M1321" s="45"/>
      <c r="N1321" s="45"/>
    </row>
    <row r="1322" ht="25" customHeight="1" spans="1:14">
      <c r="A1322" s="30">
        <f>COUNTA($A$4:A1321)</f>
        <v>854</v>
      </c>
      <c r="B1322" s="72" t="s">
        <v>1967</v>
      </c>
      <c r="C1322" s="31" t="s">
        <v>1968</v>
      </c>
      <c r="D1322" s="31" t="s">
        <v>1985</v>
      </c>
      <c r="E1322" s="31" t="s">
        <v>1986</v>
      </c>
      <c r="F1322" s="31" t="s">
        <v>27</v>
      </c>
      <c r="G1322" s="31">
        <v>4</v>
      </c>
      <c r="H1322" s="31" t="s">
        <v>28</v>
      </c>
      <c r="I1322" s="31" t="s">
        <v>1987</v>
      </c>
      <c r="J1322" s="31" t="s">
        <v>1711</v>
      </c>
      <c r="K1322" s="45">
        <v>1664</v>
      </c>
      <c r="L1322" s="58">
        <v>1664</v>
      </c>
      <c r="M1322" s="45"/>
      <c r="N1322" s="45"/>
    </row>
    <row r="1323" ht="25" customHeight="1" spans="1:14">
      <c r="A1323" s="30">
        <f>COUNTA($A$4:A1322)</f>
        <v>855</v>
      </c>
      <c r="B1323" s="72" t="s">
        <v>1967</v>
      </c>
      <c r="C1323" s="31" t="s">
        <v>1968</v>
      </c>
      <c r="D1323" s="31" t="s">
        <v>1985</v>
      </c>
      <c r="E1323" s="31" t="s">
        <v>1988</v>
      </c>
      <c r="F1323" s="31" t="s">
        <v>64</v>
      </c>
      <c r="G1323" s="31">
        <v>5</v>
      </c>
      <c r="H1323" s="31" t="s">
        <v>28</v>
      </c>
      <c r="I1323" s="31" t="s">
        <v>1989</v>
      </c>
      <c r="J1323" s="31" t="s">
        <v>1468</v>
      </c>
      <c r="K1323" s="45">
        <v>1024</v>
      </c>
      <c r="L1323" s="58">
        <v>1024</v>
      </c>
      <c r="M1323" s="45" t="s">
        <v>1990</v>
      </c>
      <c r="N1323" s="45"/>
    </row>
    <row r="1324" ht="25" customHeight="1" spans="1:14">
      <c r="A1324" s="30">
        <f>COUNTA($A$4:A1323)</f>
        <v>856</v>
      </c>
      <c r="B1324" s="72" t="s">
        <v>1967</v>
      </c>
      <c r="C1324" s="31" t="s">
        <v>1968</v>
      </c>
      <c r="D1324" s="31" t="s">
        <v>1979</v>
      </c>
      <c r="E1324" s="31" t="s">
        <v>1991</v>
      </c>
      <c r="F1324" s="31" t="s">
        <v>27</v>
      </c>
      <c r="G1324" s="31">
        <v>2</v>
      </c>
      <c r="H1324" s="31" t="s">
        <v>44</v>
      </c>
      <c r="I1324" s="31" t="s">
        <v>1992</v>
      </c>
      <c r="J1324" s="31" t="s">
        <v>1687</v>
      </c>
      <c r="K1324" s="45">
        <v>672</v>
      </c>
      <c r="L1324" s="58">
        <v>672</v>
      </c>
      <c r="M1324" s="45" t="s">
        <v>1993</v>
      </c>
      <c r="N1324" s="45"/>
    </row>
    <row r="1325" ht="25" customHeight="1" spans="1:14">
      <c r="A1325" s="30">
        <f>COUNTA($A$4:A1324)</f>
        <v>857</v>
      </c>
      <c r="B1325" s="72" t="s">
        <v>1967</v>
      </c>
      <c r="C1325" s="31" t="s">
        <v>1968</v>
      </c>
      <c r="D1325" s="31" t="s">
        <v>1994</v>
      </c>
      <c r="E1325" s="31" t="s">
        <v>1995</v>
      </c>
      <c r="F1325" s="31" t="s">
        <v>64</v>
      </c>
      <c r="G1325" s="31">
        <v>2</v>
      </c>
      <c r="H1325" s="31" t="s">
        <v>42</v>
      </c>
      <c r="I1325" s="31" t="s">
        <v>1996</v>
      </c>
      <c r="J1325" s="31" t="s">
        <v>1441</v>
      </c>
      <c r="K1325" s="45">
        <v>560</v>
      </c>
      <c r="L1325" s="58">
        <v>1520</v>
      </c>
      <c r="M1325" s="45" t="s">
        <v>1997</v>
      </c>
      <c r="N1325" s="45"/>
    </row>
    <row r="1326" ht="25" customHeight="1" spans="1:14">
      <c r="A1326" s="30"/>
      <c r="B1326" s="72"/>
      <c r="C1326" s="31"/>
      <c r="D1326" s="31"/>
      <c r="E1326" s="31"/>
      <c r="F1326" s="31"/>
      <c r="G1326" s="31"/>
      <c r="H1326" s="31" t="s">
        <v>28</v>
      </c>
      <c r="I1326" s="31" t="s">
        <v>1998</v>
      </c>
      <c r="J1326" s="31" t="s">
        <v>1463</v>
      </c>
      <c r="K1326" s="45">
        <v>960</v>
      </c>
      <c r="L1326" s="58"/>
      <c r="M1326" s="45"/>
      <c r="N1326" s="45"/>
    </row>
    <row r="1327" ht="25" customHeight="1" spans="1:14">
      <c r="A1327" s="30">
        <f>COUNTA($A$4:A1326)</f>
        <v>858</v>
      </c>
      <c r="B1327" s="72" t="s">
        <v>1967</v>
      </c>
      <c r="C1327" s="31" t="s">
        <v>1968</v>
      </c>
      <c r="D1327" s="31" t="s">
        <v>1639</v>
      </c>
      <c r="E1327" s="31" t="s">
        <v>1999</v>
      </c>
      <c r="F1327" s="31" t="s">
        <v>424</v>
      </c>
      <c r="G1327" s="31">
        <v>5</v>
      </c>
      <c r="H1327" s="31" t="s">
        <v>28</v>
      </c>
      <c r="I1327" s="31" t="s">
        <v>2000</v>
      </c>
      <c r="J1327" s="31" t="s">
        <v>2001</v>
      </c>
      <c r="K1327" s="45">
        <v>480</v>
      </c>
      <c r="L1327" s="58">
        <v>480</v>
      </c>
      <c r="M1327" s="45" t="s">
        <v>2002</v>
      </c>
      <c r="N1327" s="45"/>
    </row>
    <row r="1328" ht="25" customHeight="1" spans="1:14">
      <c r="A1328" s="30">
        <f>COUNTA($A$4:A1327)</f>
        <v>859</v>
      </c>
      <c r="B1328" s="72" t="s">
        <v>1967</v>
      </c>
      <c r="C1328" s="31" t="s">
        <v>1968</v>
      </c>
      <c r="D1328" s="31" t="s">
        <v>1969</v>
      </c>
      <c r="E1328" s="31" t="s">
        <v>2003</v>
      </c>
      <c r="F1328" s="31" t="s">
        <v>27</v>
      </c>
      <c r="G1328" s="31">
        <v>3</v>
      </c>
      <c r="H1328" s="31" t="s">
        <v>55</v>
      </c>
      <c r="I1328" s="31" t="s">
        <v>2004</v>
      </c>
      <c r="J1328" s="31" t="s">
        <v>1444</v>
      </c>
      <c r="K1328" s="45">
        <v>400</v>
      </c>
      <c r="L1328" s="58">
        <v>2720</v>
      </c>
      <c r="M1328" s="45" t="s">
        <v>2005</v>
      </c>
      <c r="N1328" s="45"/>
    </row>
    <row r="1329" ht="25" customHeight="1" spans="1:14">
      <c r="A1329" s="30"/>
      <c r="B1329" s="72"/>
      <c r="C1329" s="31"/>
      <c r="D1329" s="31"/>
      <c r="E1329" s="31"/>
      <c r="F1329" s="31"/>
      <c r="G1329" s="31"/>
      <c r="H1329" s="31" t="s">
        <v>46</v>
      </c>
      <c r="I1329" s="31" t="s">
        <v>2006</v>
      </c>
      <c r="J1329" s="31" t="s">
        <v>1444</v>
      </c>
      <c r="K1329" s="45">
        <v>400</v>
      </c>
      <c r="L1329" s="58"/>
      <c r="M1329" s="45"/>
      <c r="N1329" s="45"/>
    </row>
    <row r="1330" ht="25" customHeight="1" spans="1:14">
      <c r="A1330" s="30"/>
      <c r="B1330" s="72"/>
      <c r="C1330" s="31"/>
      <c r="D1330" s="31"/>
      <c r="E1330" s="31"/>
      <c r="F1330" s="31"/>
      <c r="G1330" s="31"/>
      <c r="H1330" s="31" t="s">
        <v>28</v>
      </c>
      <c r="I1330" s="31" t="s">
        <v>2004</v>
      </c>
      <c r="J1330" s="31" t="s">
        <v>1508</v>
      </c>
      <c r="K1330" s="45">
        <v>1920</v>
      </c>
      <c r="L1330" s="58"/>
      <c r="M1330" s="45"/>
      <c r="N1330" s="45"/>
    </row>
    <row r="1331" ht="30" customHeight="1" spans="1:14">
      <c r="A1331" s="30">
        <f>COUNTA($A$4:A1330)</f>
        <v>860</v>
      </c>
      <c r="B1331" s="72" t="s">
        <v>1967</v>
      </c>
      <c r="C1331" s="31" t="s">
        <v>1968</v>
      </c>
      <c r="D1331" s="31" t="s">
        <v>1969</v>
      </c>
      <c r="E1331" s="31" t="s">
        <v>2007</v>
      </c>
      <c r="F1331" s="31" t="s">
        <v>67</v>
      </c>
      <c r="G1331" s="31">
        <v>6</v>
      </c>
      <c r="H1331" s="31" t="s">
        <v>28</v>
      </c>
      <c r="I1331" s="31" t="s">
        <v>2008</v>
      </c>
      <c r="J1331" s="31" t="s">
        <v>1518</v>
      </c>
      <c r="K1331" s="44">
        <v>4160</v>
      </c>
      <c r="L1331" s="78">
        <v>3400</v>
      </c>
      <c r="M1331" s="45" t="s">
        <v>2009</v>
      </c>
      <c r="N1331" s="44" t="s">
        <v>1230</v>
      </c>
    </row>
    <row r="1332" ht="25" customHeight="1" spans="1:14">
      <c r="A1332" s="30">
        <f>COUNTA($A$4:A1331)</f>
        <v>861</v>
      </c>
      <c r="B1332" s="72" t="s">
        <v>1967</v>
      </c>
      <c r="C1332" s="31" t="s">
        <v>1968</v>
      </c>
      <c r="D1332" s="31" t="s">
        <v>1973</v>
      </c>
      <c r="E1332" s="31" t="s">
        <v>2010</v>
      </c>
      <c r="F1332" s="31" t="s">
        <v>67</v>
      </c>
      <c r="G1332" s="31">
        <v>2</v>
      </c>
      <c r="H1332" s="31" t="s">
        <v>29</v>
      </c>
      <c r="I1332" s="31" t="s">
        <v>2011</v>
      </c>
      <c r="J1332" s="31" t="s">
        <v>2012</v>
      </c>
      <c r="K1332" s="45">
        <v>694.4</v>
      </c>
      <c r="L1332" s="58">
        <v>1206.4</v>
      </c>
      <c r="M1332" s="45"/>
      <c r="N1332" s="45"/>
    </row>
    <row r="1333" ht="25" customHeight="1" spans="1:14">
      <c r="A1333" s="30"/>
      <c r="B1333" s="72"/>
      <c r="C1333" s="31"/>
      <c r="D1333" s="31"/>
      <c r="E1333" s="31"/>
      <c r="F1333" s="31"/>
      <c r="G1333" s="31"/>
      <c r="H1333" s="31" t="s">
        <v>2013</v>
      </c>
      <c r="I1333" s="31" t="s">
        <v>2014</v>
      </c>
      <c r="J1333" s="31" t="s">
        <v>2015</v>
      </c>
      <c r="K1333" s="45">
        <v>512</v>
      </c>
      <c r="L1333" s="58"/>
      <c r="M1333" s="45"/>
      <c r="N1333" s="45"/>
    </row>
    <row r="1334" ht="25" customHeight="1" spans="1:14">
      <c r="A1334" s="30">
        <f>COUNTA($A$4:A1333)</f>
        <v>862</v>
      </c>
      <c r="B1334" s="72" t="s">
        <v>1967</v>
      </c>
      <c r="C1334" s="31" t="s">
        <v>1968</v>
      </c>
      <c r="D1334" s="31" t="s">
        <v>2016</v>
      </c>
      <c r="E1334" s="31" t="s">
        <v>2017</v>
      </c>
      <c r="F1334" s="31" t="s">
        <v>173</v>
      </c>
      <c r="G1334" s="31">
        <v>6</v>
      </c>
      <c r="H1334" s="31" t="s">
        <v>28</v>
      </c>
      <c r="I1334" s="31" t="s">
        <v>2018</v>
      </c>
      <c r="J1334" s="31" t="s">
        <v>1483</v>
      </c>
      <c r="K1334" s="31">
        <v>1632</v>
      </c>
      <c r="L1334" s="41">
        <v>2232</v>
      </c>
      <c r="M1334" s="31" t="s">
        <v>2019</v>
      </c>
      <c r="N1334" s="31"/>
    </row>
    <row r="1335" ht="25" customHeight="1" spans="1:14">
      <c r="A1335" s="30"/>
      <c r="B1335" s="72"/>
      <c r="C1335" s="31"/>
      <c r="D1335" s="31"/>
      <c r="E1335" s="31"/>
      <c r="F1335" s="31"/>
      <c r="G1335" s="31"/>
      <c r="H1335" s="31" t="s">
        <v>42</v>
      </c>
      <c r="I1335" s="31" t="s">
        <v>2018</v>
      </c>
      <c r="J1335" s="31" t="s">
        <v>1471</v>
      </c>
      <c r="K1335" s="31">
        <v>600</v>
      </c>
      <c r="L1335" s="41"/>
      <c r="M1335" s="31"/>
      <c r="N1335" s="31"/>
    </row>
    <row r="1336" ht="30" customHeight="1" spans="1:14">
      <c r="A1336" s="30">
        <f>COUNTA($A$4:A1335)</f>
        <v>863</v>
      </c>
      <c r="B1336" s="72" t="s">
        <v>1967</v>
      </c>
      <c r="C1336" s="30" t="s">
        <v>2020</v>
      </c>
      <c r="D1336" s="30" t="s">
        <v>2021</v>
      </c>
      <c r="E1336" s="30" t="s">
        <v>2022</v>
      </c>
      <c r="F1336" s="30" t="s">
        <v>34</v>
      </c>
      <c r="G1336" s="30">
        <v>2</v>
      </c>
      <c r="H1336" s="30" t="s">
        <v>2023</v>
      </c>
      <c r="I1336" s="30" t="s">
        <v>2024</v>
      </c>
      <c r="J1336" s="30" t="s">
        <v>1444</v>
      </c>
      <c r="K1336" s="30">
        <v>400</v>
      </c>
      <c r="L1336" s="33">
        <v>1600</v>
      </c>
      <c r="M1336" s="30" t="s">
        <v>2025</v>
      </c>
      <c r="N1336" s="30"/>
    </row>
    <row r="1337" ht="30" customHeight="1" spans="1:14">
      <c r="A1337" s="30"/>
      <c r="B1337" s="72"/>
      <c r="C1337" s="30"/>
      <c r="D1337" s="30"/>
      <c r="E1337" s="30"/>
      <c r="F1337" s="30"/>
      <c r="G1337" s="30"/>
      <c r="H1337" s="30" t="s">
        <v>2026</v>
      </c>
      <c r="I1337" s="30" t="s">
        <v>2024</v>
      </c>
      <c r="J1337" s="30" t="s">
        <v>1508</v>
      </c>
      <c r="K1337" s="30">
        <v>1200</v>
      </c>
      <c r="L1337" s="33"/>
      <c r="M1337" s="30"/>
      <c r="N1337" s="30"/>
    </row>
    <row r="1338" ht="25" customHeight="1" spans="1:14">
      <c r="A1338" s="30">
        <f>COUNTA($A$4:A1337)</f>
        <v>864</v>
      </c>
      <c r="B1338" s="72" t="s">
        <v>1967</v>
      </c>
      <c r="C1338" s="30" t="s">
        <v>2020</v>
      </c>
      <c r="D1338" s="30" t="s">
        <v>2021</v>
      </c>
      <c r="E1338" s="30" t="s">
        <v>2027</v>
      </c>
      <c r="F1338" s="31" t="s">
        <v>173</v>
      </c>
      <c r="G1338" s="30">
        <v>5</v>
      </c>
      <c r="H1338" s="30" t="s">
        <v>2026</v>
      </c>
      <c r="I1338" s="30" t="s">
        <v>2028</v>
      </c>
      <c r="J1338" s="30" t="s">
        <v>1580</v>
      </c>
      <c r="K1338" s="30">
        <v>510</v>
      </c>
      <c r="L1338" s="33">
        <v>690</v>
      </c>
      <c r="M1338" s="30" t="s">
        <v>2029</v>
      </c>
      <c r="N1338" s="30"/>
    </row>
    <row r="1339" ht="25" customHeight="1" spans="1:14">
      <c r="A1339" s="30"/>
      <c r="B1339" s="72"/>
      <c r="C1339" s="30"/>
      <c r="D1339" s="30"/>
      <c r="E1339" s="30"/>
      <c r="F1339" s="31"/>
      <c r="G1339" s="30"/>
      <c r="H1339" s="30" t="s">
        <v>36</v>
      </c>
      <c r="I1339" s="30" t="s">
        <v>2028</v>
      </c>
      <c r="J1339" s="30" t="s">
        <v>1464</v>
      </c>
      <c r="K1339" s="30">
        <v>180</v>
      </c>
      <c r="L1339" s="33"/>
      <c r="M1339" s="30"/>
      <c r="N1339" s="30"/>
    </row>
    <row r="1340" ht="25" customHeight="1" spans="1:14">
      <c r="A1340" s="30">
        <f>COUNTA($A$4:A1339)</f>
        <v>865</v>
      </c>
      <c r="B1340" s="72" t="s">
        <v>1967</v>
      </c>
      <c r="C1340" s="30" t="s">
        <v>2020</v>
      </c>
      <c r="D1340" s="30" t="s">
        <v>2030</v>
      </c>
      <c r="E1340" s="30" t="s">
        <v>2031</v>
      </c>
      <c r="F1340" s="30" t="s">
        <v>67</v>
      </c>
      <c r="G1340" s="30">
        <v>1</v>
      </c>
      <c r="H1340" s="30" t="s">
        <v>208</v>
      </c>
      <c r="I1340" s="30" t="s">
        <v>2032</v>
      </c>
      <c r="J1340" s="30" t="s">
        <v>2033</v>
      </c>
      <c r="K1340" s="30">
        <v>3360</v>
      </c>
      <c r="L1340" s="78">
        <v>5000</v>
      </c>
      <c r="M1340" s="44"/>
      <c r="N1340" s="44" t="s">
        <v>1230</v>
      </c>
    </row>
    <row r="1341" ht="25" customHeight="1" spans="1:14">
      <c r="A1341" s="30"/>
      <c r="B1341" s="72"/>
      <c r="C1341" s="30"/>
      <c r="D1341" s="30"/>
      <c r="E1341" s="30"/>
      <c r="F1341" s="30"/>
      <c r="G1341" s="30"/>
      <c r="H1341" s="30" t="s">
        <v>187</v>
      </c>
      <c r="I1341" s="30" t="s">
        <v>2032</v>
      </c>
      <c r="J1341" s="30" t="s">
        <v>1687</v>
      </c>
      <c r="K1341" s="30">
        <v>1344</v>
      </c>
      <c r="L1341" s="78"/>
      <c r="M1341" s="44"/>
      <c r="N1341" s="44"/>
    </row>
    <row r="1342" ht="25" customHeight="1" spans="1:14">
      <c r="A1342" s="30"/>
      <c r="B1342" s="72"/>
      <c r="C1342" s="30"/>
      <c r="D1342" s="30"/>
      <c r="E1342" s="30"/>
      <c r="F1342" s="30"/>
      <c r="G1342" s="30"/>
      <c r="H1342" s="30" t="s">
        <v>29</v>
      </c>
      <c r="I1342" s="30" t="s">
        <v>2032</v>
      </c>
      <c r="J1342" s="30" t="s">
        <v>1444</v>
      </c>
      <c r="K1342" s="44">
        <v>320</v>
      </c>
      <c r="L1342" s="78"/>
      <c r="M1342" s="44"/>
      <c r="N1342" s="44"/>
    </row>
    <row r="1343" ht="25" customHeight="1" spans="1:14">
      <c r="A1343" s="30">
        <f>COUNTA($A$4:A1342)</f>
        <v>866</v>
      </c>
      <c r="B1343" s="72" t="s">
        <v>1967</v>
      </c>
      <c r="C1343" s="30" t="s">
        <v>2020</v>
      </c>
      <c r="D1343" s="30" t="s">
        <v>2030</v>
      </c>
      <c r="E1343" s="30" t="s">
        <v>2034</v>
      </c>
      <c r="F1343" s="30" t="s">
        <v>424</v>
      </c>
      <c r="G1343" s="30">
        <v>1</v>
      </c>
      <c r="H1343" s="30" t="s">
        <v>28</v>
      </c>
      <c r="I1343" s="30" t="s">
        <v>2032</v>
      </c>
      <c r="J1343" s="30" t="s">
        <v>1463</v>
      </c>
      <c r="K1343" s="30">
        <v>720</v>
      </c>
      <c r="L1343" s="33">
        <v>720</v>
      </c>
      <c r="M1343" s="30"/>
      <c r="N1343" s="30"/>
    </row>
    <row r="1344" ht="25" customHeight="1" spans="1:14">
      <c r="A1344" s="30">
        <f>COUNTA($A$4:A1343)</f>
        <v>867</v>
      </c>
      <c r="B1344" s="72" t="s">
        <v>1967</v>
      </c>
      <c r="C1344" s="30" t="s">
        <v>2020</v>
      </c>
      <c r="D1344" s="30" t="s">
        <v>2030</v>
      </c>
      <c r="E1344" s="30" t="s">
        <v>2035</v>
      </c>
      <c r="F1344" s="30" t="s">
        <v>27</v>
      </c>
      <c r="G1344" s="30">
        <v>4</v>
      </c>
      <c r="H1344" s="30" t="s">
        <v>28</v>
      </c>
      <c r="I1344" s="30" t="s">
        <v>2032</v>
      </c>
      <c r="J1344" s="30" t="s">
        <v>1492</v>
      </c>
      <c r="K1344" s="30">
        <v>2240</v>
      </c>
      <c r="L1344" s="33">
        <v>2880</v>
      </c>
      <c r="M1344" s="30" t="s">
        <v>2036</v>
      </c>
      <c r="N1344" s="30"/>
    </row>
    <row r="1345" ht="25" customHeight="1" spans="1:14">
      <c r="A1345" s="30"/>
      <c r="B1345" s="72"/>
      <c r="C1345" s="30"/>
      <c r="D1345" s="30"/>
      <c r="E1345" s="30"/>
      <c r="F1345" s="30"/>
      <c r="G1345" s="30"/>
      <c r="H1345" s="30" t="s">
        <v>29</v>
      </c>
      <c r="I1345" s="30" t="s">
        <v>2032</v>
      </c>
      <c r="J1345" s="30" t="s">
        <v>1471</v>
      </c>
      <c r="K1345" s="30">
        <v>640</v>
      </c>
      <c r="L1345" s="33"/>
      <c r="M1345" s="30"/>
      <c r="N1345" s="30"/>
    </row>
    <row r="1346" ht="25" customHeight="1" spans="1:14">
      <c r="A1346" s="30">
        <f>COUNTA($A$4:A1345)</f>
        <v>868</v>
      </c>
      <c r="B1346" s="72" t="s">
        <v>1967</v>
      </c>
      <c r="C1346" s="30" t="s">
        <v>2020</v>
      </c>
      <c r="D1346" s="30" t="s">
        <v>2030</v>
      </c>
      <c r="E1346" s="30" t="s">
        <v>2037</v>
      </c>
      <c r="F1346" s="30" t="s">
        <v>424</v>
      </c>
      <c r="G1346" s="30">
        <v>4</v>
      </c>
      <c r="H1346" s="30" t="s">
        <v>28</v>
      </c>
      <c r="I1346" s="30" t="s">
        <v>2032</v>
      </c>
      <c r="J1346" s="30" t="s">
        <v>2038</v>
      </c>
      <c r="K1346" s="30">
        <v>1161.6</v>
      </c>
      <c r="L1346" s="33">
        <v>1831.2</v>
      </c>
      <c r="M1346" s="30"/>
      <c r="N1346" s="30"/>
    </row>
    <row r="1347" ht="25" customHeight="1" spans="1:14">
      <c r="A1347" s="30"/>
      <c r="B1347" s="72"/>
      <c r="C1347" s="30"/>
      <c r="D1347" s="30"/>
      <c r="E1347" s="30"/>
      <c r="F1347" s="30"/>
      <c r="G1347" s="30"/>
      <c r="H1347" s="30" t="s">
        <v>29</v>
      </c>
      <c r="I1347" s="30" t="s">
        <v>2032</v>
      </c>
      <c r="J1347" s="30" t="s">
        <v>2039</v>
      </c>
      <c r="K1347" s="30">
        <v>669.6</v>
      </c>
      <c r="L1347" s="33"/>
      <c r="M1347" s="30"/>
      <c r="N1347" s="30"/>
    </row>
    <row r="1348" ht="25" customHeight="1" spans="1:14">
      <c r="A1348" s="30">
        <f>COUNTA($A$4:A1347)</f>
        <v>869</v>
      </c>
      <c r="B1348" s="72" t="s">
        <v>1967</v>
      </c>
      <c r="C1348" s="45" t="s">
        <v>2020</v>
      </c>
      <c r="D1348" s="30" t="s">
        <v>2030</v>
      </c>
      <c r="E1348" s="45" t="s">
        <v>2040</v>
      </c>
      <c r="F1348" s="45" t="s">
        <v>67</v>
      </c>
      <c r="G1348" s="45">
        <v>1</v>
      </c>
      <c r="H1348" s="45" t="s">
        <v>187</v>
      </c>
      <c r="I1348" s="45" t="s">
        <v>2032</v>
      </c>
      <c r="J1348" s="45" t="s">
        <v>1471</v>
      </c>
      <c r="K1348" s="45">
        <v>1280</v>
      </c>
      <c r="L1348" s="58">
        <v>2560</v>
      </c>
      <c r="M1348" s="45"/>
      <c r="N1348" s="45"/>
    </row>
    <row r="1349" ht="25" customHeight="1" spans="1:14">
      <c r="A1349" s="30"/>
      <c r="B1349" s="72"/>
      <c r="C1349" s="45"/>
      <c r="D1349" s="30"/>
      <c r="E1349" s="45"/>
      <c r="F1349" s="45"/>
      <c r="G1349" s="45"/>
      <c r="H1349" s="45" t="s">
        <v>28</v>
      </c>
      <c r="I1349" s="45" t="s">
        <v>2032</v>
      </c>
      <c r="J1349" s="45" t="s">
        <v>1471</v>
      </c>
      <c r="K1349" s="45">
        <v>1280</v>
      </c>
      <c r="L1349" s="58"/>
      <c r="M1349" s="45"/>
      <c r="N1349" s="45"/>
    </row>
    <row r="1350" ht="30" customHeight="1" spans="1:14">
      <c r="A1350" s="30">
        <f>COUNTA($A$4:A1349)</f>
        <v>870</v>
      </c>
      <c r="B1350" s="72" t="s">
        <v>1967</v>
      </c>
      <c r="C1350" s="30" t="s">
        <v>2020</v>
      </c>
      <c r="D1350" s="30" t="s">
        <v>2030</v>
      </c>
      <c r="E1350" s="45" t="s">
        <v>2041</v>
      </c>
      <c r="F1350" s="45" t="s">
        <v>67</v>
      </c>
      <c r="G1350" s="45">
        <v>3</v>
      </c>
      <c r="H1350" s="30" t="s">
        <v>2042</v>
      </c>
      <c r="I1350" s="45" t="s">
        <v>2032</v>
      </c>
      <c r="J1350" s="30" t="s">
        <v>1444</v>
      </c>
      <c r="K1350" s="45">
        <v>560</v>
      </c>
      <c r="L1350" s="58">
        <v>560</v>
      </c>
      <c r="M1350" s="45"/>
      <c r="N1350" s="45"/>
    </row>
    <row r="1351" ht="25" customHeight="1" spans="1:14">
      <c r="A1351" s="30">
        <f>COUNTA($A$4:A1350)</f>
        <v>871</v>
      </c>
      <c r="B1351" s="72" t="s">
        <v>1967</v>
      </c>
      <c r="C1351" s="45" t="s">
        <v>2043</v>
      </c>
      <c r="D1351" s="45" t="s">
        <v>2044</v>
      </c>
      <c r="E1351" s="45" t="s">
        <v>2045</v>
      </c>
      <c r="F1351" s="45" t="s">
        <v>424</v>
      </c>
      <c r="G1351" s="45">
        <v>5</v>
      </c>
      <c r="H1351" s="30" t="s">
        <v>29</v>
      </c>
      <c r="I1351" s="45" t="s">
        <v>2046</v>
      </c>
      <c r="J1351" s="30" t="s">
        <v>1444</v>
      </c>
      <c r="K1351" s="45">
        <v>240</v>
      </c>
      <c r="L1351" s="58">
        <v>600</v>
      </c>
      <c r="M1351" s="45" t="s">
        <v>2047</v>
      </c>
      <c r="N1351" s="45"/>
    </row>
    <row r="1352" ht="25" customHeight="1" spans="1:14">
      <c r="A1352" s="30"/>
      <c r="B1352" s="72"/>
      <c r="C1352" s="45"/>
      <c r="D1352" s="45"/>
      <c r="E1352" s="45"/>
      <c r="F1352" s="45"/>
      <c r="G1352" s="45"/>
      <c r="H1352" s="30" t="s">
        <v>23</v>
      </c>
      <c r="I1352" s="45" t="s">
        <v>2046</v>
      </c>
      <c r="J1352" s="30" t="s">
        <v>1444</v>
      </c>
      <c r="K1352" s="45">
        <v>360</v>
      </c>
      <c r="L1352" s="58"/>
      <c r="M1352" s="45"/>
      <c r="N1352" s="45"/>
    </row>
    <row r="1353" ht="25" customHeight="1" spans="1:14">
      <c r="A1353" s="30">
        <f>COUNTA($A$4:A1352)</f>
        <v>872</v>
      </c>
      <c r="B1353" s="72" t="s">
        <v>1967</v>
      </c>
      <c r="C1353" s="45" t="s">
        <v>2043</v>
      </c>
      <c r="D1353" s="45" t="s">
        <v>2044</v>
      </c>
      <c r="E1353" s="30" t="s">
        <v>2048</v>
      </c>
      <c r="F1353" s="30" t="s">
        <v>67</v>
      </c>
      <c r="G1353" s="30">
        <v>3</v>
      </c>
      <c r="H1353" s="45" t="s">
        <v>28</v>
      </c>
      <c r="I1353" s="45" t="s">
        <v>2046</v>
      </c>
      <c r="J1353" s="30" t="s">
        <v>1463</v>
      </c>
      <c r="K1353" s="45">
        <v>960</v>
      </c>
      <c r="L1353" s="58">
        <v>1600</v>
      </c>
      <c r="M1353" s="45" t="s">
        <v>2049</v>
      </c>
      <c r="N1353" s="45"/>
    </row>
    <row r="1354" ht="25" customHeight="1" spans="1:14">
      <c r="A1354" s="30"/>
      <c r="B1354" s="72"/>
      <c r="C1354" s="45"/>
      <c r="D1354" s="45"/>
      <c r="E1354" s="30"/>
      <c r="F1354" s="30"/>
      <c r="G1354" s="30"/>
      <c r="H1354" s="30" t="s">
        <v>29</v>
      </c>
      <c r="I1354" s="45" t="s">
        <v>2046</v>
      </c>
      <c r="J1354" s="30" t="s">
        <v>1471</v>
      </c>
      <c r="K1354" s="45">
        <v>640</v>
      </c>
      <c r="L1354" s="58"/>
      <c r="M1354" s="45"/>
      <c r="N1354" s="45"/>
    </row>
    <row r="1355" ht="25" customHeight="1" spans="1:14">
      <c r="A1355" s="30">
        <f>COUNTA($A$4:A1354)</f>
        <v>873</v>
      </c>
      <c r="B1355" s="72" t="s">
        <v>1967</v>
      </c>
      <c r="C1355" s="45" t="s">
        <v>2043</v>
      </c>
      <c r="D1355" s="45" t="s">
        <v>2044</v>
      </c>
      <c r="E1355" s="45" t="s">
        <v>2050</v>
      </c>
      <c r="F1355" s="31" t="s">
        <v>34</v>
      </c>
      <c r="G1355" s="31">
        <v>3</v>
      </c>
      <c r="H1355" s="30" t="s">
        <v>187</v>
      </c>
      <c r="I1355" s="45" t="s">
        <v>2046</v>
      </c>
      <c r="J1355" s="30" t="s">
        <v>1459</v>
      </c>
      <c r="K1355" s="45">
        <v>768</v>
      </c>
      <c r="L1355" s="58">
        <v>1248</v>
      </c>
      <c r="M1355" s="45"/>
      <c r="N1355" s="45"/>
    </row>
    <row r="1356" ht="25" customHeight="1" spans="1:14">
      <c r="A1356" s="30"/>
      <c r="B1356" s="72"/>
      <c r="C1356" s="45"/>
      <c r="D1356" s="45"/>
      <c r="E1356" s="45"/>
      <c r="F1356" s="31"/>
      <c r="G1356" s="31"/>
      <c r="H1356" s="30" t="s">
        <v>36</v>
      </c>
      <c r="I1356" s="45" t="s">
        <v>2046</v>
      </c>
      <c r="J1356" s="30" t="s">
        <v>1444</v>
      </c>
      <c r="K1356" s="45">
        <v>480</v>
      </c>
      <c r="L1356" s="58"/>
      <c r="M1356" s="45"/>
      <c r="N1356" s="45"/>
    </row>
    <row r="1357" ht="25" customHeight="1" spans="1:14">
      <c r="A1357" s="30">
        <f>COUNTA($A$4:A1356)</f>
        <v>874</v>
      </c>
      <c r="B1357" s="72" t="s">
        <v>1967</v>
      </c>
      <c r="C1357" s="45" t="s">
        <v>2043</v>
      </c>
      <c r="D1357" s="30" t="s">
        <v>2044</v>
      </c>
      <c r="E1357" s="30" t="s">
        <v>2051</v>
      </c>
      <c r="F1357" s="30" t="s">
        <v>27</v>
      </c>
      <c r="G1357" s="30">
        <v>4</v>
      </c>
      <c r="H1357" s="30" t="s">
        <v>50</v>
      </c>
      <c r="I1357" s="45" t="s">
        <v>2046</v>
      </c>
      <c r="J1357" s="30" t="s">
        <v>2052</v>
      </c>
      <c r="K1357" s="45">
        <v>264</v>
      </c>
      <c r="L1357" s="58">
        <v>264</v>
      </c>
      <c r="M1357" s="45"/>
      <c r="N1357" s="45"/>
    </row>
    <row r="1358" ht="25" customHeight="1" spans="1:14">
      <c r="A1358" s="30">
        <f>COUNTA($A$4:A1357)</f>
        <v>875</v>
      </c>
      <c r="B1358" s="72" t="s">
        <v>1967</v>
      </c>
      <c r="C1358" s="45" t="s">
        <v>2043</v>
      </c>
      <c r="D1358" s="30" t="s">
        <v>2053</v>
      </c>
      <c r="E1358" s="30" t="s">
        <v>2054</v>
      </c>
      <c r="F1358" s="30" t="s">
        <v>64</v>
      </c>
      <c r="G1358" s="30">
        <v>2</v>
      </c>
      <c r="H1358" s="30" t="s">
        <v>42</v>
      </c>
      <c r="I1358" s="30" t="s">
        <v>2055</v>
      </c>
      <c r="J1358" s="30" t="s">
        <v>1458</v>
      </c>
      <c r="K1358" s="45">
        <v>880</v>
      </c>
      <c r="L1358" s="58">
        <v>880</v>
      </c>
      <c r="M1358" s="45" t="s">
        <v>2056</v>
      </c>
      <c r="N1358" s="45"/>
    </row>
    <row r="1359" ht="25" customHeight="1" spans="1:14">
      <c r="A1359" s="30">
        <f>COUNTA($A$4:A1358)</f>
        <v>876</v>
      </c>
      <c r="B1359" s="72" t="s">
        <v>1967</v>
      </c>
      <c r="C1359" s="45" t="s">
        <v>2043</v>
      </c>
      <c r="D1359" s="30" t="s">
        <v>2053</v>
      </c>
      <c r="E1359" s="30" t="s">
        <v>2057</v>
      </c>
      <c r="F1359" s="30" t="s">
        <v>173</v>
      </c>
      <c r="G1359" s="30">
        <v>3</v>
      </c>
      <c r="H1359" s="30" t="s">
        <v>50</v>
      </c>
      <c r="I1359" s="30" t="s">
        <v>2055</v>
      </c>
      <c r="J1359" s="30" t="s">
        <v>2058</v>
      </c>
      <c r="K1359" s="45">
        <v>234</v>
      </c>
      <c r="L1359" s="58">
        <v>234</v>
      </c>
      <c r="M1359" s="45"/>
      <c r="N1359" s="45"/>
    </row>
    <row r="1360" ht="25" customHeight="1" spans="1:14">
      <c r="A1360" s="30">
        <f>COUNTA($A$4:A1359)</f>
        <v>877</v>
      </c>
      <c r="B1360" s="72" t="s">
        <v>1967</v>
      </c>
      <c r="C1360" s="45" t="s">
        <v>2043</v>
      </c>
      <c r="D1360" s="30" t="s">
        <v>850</v>
      </c>
      <c r="E1360" s="30" t="s">
        <v>2059</v>
      </c>
      <c r="F1360" s="30" t="s">
        <v>424</v>
      </c>
      <c r="G1360" s="30">
        <v>4</v>
      </c>
      <c r="H1360" s="30" t="s">
        <v>42</v>
      </c>
      <c r="I1360" s="30" t="s">
        <v>2060</v>
      </c>
      <c r="J1360" s="30" t="s">
        <v>1444</v>
      </c>
      <c r="K1360" s="45">
        <v>300</v>
      </c>
      <c r="L1360" s="58">
        <v>780</v>
      </c>
      <c r="M1360" s="45" t="s">
        <v>2061</v>
      </c>
      <c r="N1360" s="45"/>
    </row>
    <row r="1361" ht="25" customHeight="1" spans="1:14">
      <c r="A1361" s="30"/>
      <c r="B1361" s="72"/>
      <c r="C1361" s="45"/>
      <c r="D1361" s="30"/>
      <c r="E1361" s="30"/>
      <c r="F1361" s="30"/>
      <c r="G1361" s="30"/>
      <c r="H1361" s="30" t="s">
        <v>46</v>
      </c>
      <c r="I1361" s="30" t="s">
        <v>2060</v>
      </c>
      <c r="J1361" s="30" t="s">
        <v>1468</v>
      </c>
      <c r="K1361" s="45">
        <v>480</v>
      </c>
      <c r="L1361" s="58"/>
      <c r="M1361" s="45"/>
      <c r="N1361" s="45"/>
    </row>
    <row r="1362" ht="25" customHeight="1" spans="1:14">
      <c r="A1362" s="30">
        <f>COUNTA($A$4:A1361)</f>
        <v>878</v>
      </c>
      <c r="B1362" s="72" t="s">
        <v>1967</v>
      </c>
      <c r="C1362" s="30" t="s">
        <v>2062</v>
      </c>
      <c r="D1362" s="30" t="s">
        <v>2063</v>
      </c>
      <c r="E1362" s="30" t="s">
        <v>2064</v>
      </c>
      <c r="F1362" s="30" t="s">
        <v>27</v>
      </c>
      <c r="G1362" s="30">
        <v>4</v>
      </c>
      <c r="H1362" s="30" t="s">
        <v>36</v>
      </c>
      <c r="I1362" s="30" t="s">
        <v>2065</v>
      </c>
      <c r="J1362" s="30" t="s">
        <v>1463</v>
      </c>
      <c r="K1362" s="45">
        <v>720</v>
      </c>
      <c r="L1362" s="58">
        <v>1488</v>
      </c>
      <c r="M1362" s="45" t="s">
        <v>2066</v>
      </c>
      <c r="N1362" s="45"/>
    </row>
    <row r="1363" ht="25" customHeight="1" spans="1:14">
      <c r="A1363" s="30"/>
      <c r="B1363" s="72"/>
      <c r="C1363" s="30"/>
      <c r="D1363" s="30"/>
      <c r="E1363" s="30"/>
      <c r="F1363" s="30"/>
      <c r="G1363" s="30"/>
      <c r="H1363" s="45" t="s">
        <v>28</v>
      </c>
      <c r="I1363" s="30" t="s">
        <v>2065</v>
      </c>
      <c r="J1363" s="30" t="s">
        <v>1459</v>
      </c>
      <c r="K1363" s="45">
        <v>768</v>
      </c>
      <c r="L1363" s="58"/>
      <c r="M1363" s="45"/>
      <c r="N1363" s="45"/>
    </row>
    <row r="1364" ht="25" customHeight="1" spans="1:14">
      <c r="A1364" s="30">
        <f>COUNTA($A$4:A1363)</f>
        <v>879</v>
      </c>
      <c r="B1364" s="72" t="s">
        <v>1967</v>
      </c>
      <c r="C1364" s="30" t="s">
        <v>2062</v>
      </c>
      <c r="D1364" s="30" t="s">
        <v>2067</v>
      </c>
      <c r="E1364" s="30" t="s">
        <v>2068</v>
      </c>
      <c r="F1364" s="30" t="s">
        <v>27</v>
      </c>
      <c r="G1364" s="30">
        <v>2</v>
      </c>
      <c r="H1364" s="30" t="s">
        <v>55</v>
      </c>
      <c r="I1364" s="30" t="s">
        <v>2069</v>
      </c>
      <c r="J1364" s="30" t="s">
        <v>1444</v>
      </c>
      <c r="K1364" s="45">
        <v>400</v>
      </c>
      <c r="L1364" s="58">
        <v>2448</v>
      </c>
      <c r="M1364" s="45" t="s">
        <v>2070</v>
      </c>
      <c r="N1364" s="45"/>
    </row>
    <row r="1365" ht="25" customHeight="1" spans="1:14">
      <c r="A1365" s="30"/>
      <c r="B1365" s="72"/>
      <c r="C1365" s="30"/>
      <c r="D1365" s="30"/>
      <c r="E1365" s="30"/>
      <c r="F1365" s="30"/>
      <c r="G1365" s="30"/>
      <c r="H1365" s="45" t="s">
        <v>28</v>
      </c>
      <c r="I1365" s="30" t="s">
        <v>2069</v>
      </c>
      <c r="J1365" s="30" t="s">
        <v>1504</v>
      </c>
      <c r="K1365" s="45">
        <v>2048</v>
      </c>
      <c r="L1365" s="58"/>
      <c r="M1365" s="45"/>
      <c r="N1365" s="45"/>
    </row>
    <row r="1366" ht="25" customHeight="1" spans="1:14">
      <c r="A1366" s="30">
        <f>COUNTA($A$4:A1365)</f>
        <v>880</v>
      </c>
      <c r="B1366" s="72" t="s">
        <v>1967</v>
      </c>
      <c r="C1366" s="30" t="s">
        <v>2062</v>
      </c>
      <c r="D1366" s="30" t="s">
        <v>2071</v>
      </c>
      <c r="E1366" s="30" t="s">
        <v>2072</v>
      </c>
      <c r="F1366" s="30" t="s">
        <v>27</v>
      </c>
      <c r="G1366" s="30">
        <v>2</v>
      </c>
      <c r="H1366" s="30" t="s">
        <v>828</v>
      </c>
      <c r="I1366" s="30" t="s">
        <v>2073</v>
      </c>
      <c r="J1366" s="30" t="s">
        <v>1614</v>
      </c>
      <c r="K1366" s="45">
        <v>1200</v>
      </c>
      <c r="L1366" s="78">
        <v>5000</v>
      </c>
      <c r="M1366" s="44"/>
      <c r="N1366" s="44" t="s">
        <v>1230</v>
      </c>
    </row>
    <row r="1367" ht="25" customHeight="1" spans="1:14">
      <c r="A1367" s="30"/>
      <c r="B1367" s="72"/>
      <c r="C1367" s="30"/>
      <c r="D1367" s="30"/>
      <c r="E1367" s="30"/>
      <c r="F1367" s="30"/>
      <c r="G1367" s="30"/>
      <c r="H1367" s="45" t="s">
        <v>28</v>
      </c>
      <c r="I1367" s="30" t="s">
        <v>2073</v>
      </c>
      <c r="J1367" s="30" t="s">
        <v>1518</v>
      </c>
      <c r="K1367" s="44">
        <v>4160</v>
      </c>
      <c r="L1367" s="78"/>
      <c r="M1367" s="44"/>
      <c r="N1367" s="44"/>
    </row>
    <row r="1368" ht="25" customHeight="1" spans="1:14">
      <c r="A1368" s="30">
        <f>COUNTA($A$4:A1367)</f>
        <v>881</v>
      </c>
      <c r="B1368" s="72" t="s">
        <v>1967</v>
      </c>
      <c r="C1368" s="30" t="s">
        <v>2062</v>
      </c>
      <c r="D1368" s="30" t="s">
        <v>2071</v>
      </c>
      <c r="E1368" s="30" t="s">
        <v>2074</v>
      </c>
      <c r="F1368" s="30" t="s">
        <v>67</v>
      </c>
      <c r="G1368" s="30">
        <v>4</v>
      </c>
      <c r="H1368" s="45" t="s">
        <v>28</v>
      </c>
      <c r="I1368" s="30" t="s">
        <v>2073</v>
      </c>
      <c r="J1368" s="30" t="s">
        <v>1569</v>
      </c>
      <c r="K1368" s="45">
        <v>2880</v>
      </c>
      <c r="L1368" s="78">
        <v>5000</v>
      </c>
      <c r="M1368" s="44"/>
      <c r="N1368" s="44" t="s">
        <v>1230</v>
      </c>
    </row>
    <row r="1369" ht="25" customHeight="1" spans="1:14">
      <c r="A1369" s="30"/>
      <c r="B1369" s="72"/>
      <c r="C1369" s="30"/>
      <c r="D1369" s="30"/>
      <c r="E1369" s="30"/>
      <c r="F1369" s="30"/>
      <c r="G1369" s="30"/>
      <c r="H1369" s="30" t="s">
        <v>1097</v>
      </c>
      <c r="I1369" s="30" t="s">
        <v>2073</v>
      </c>
      <c r="J1369" s="30" t="s">
        <v>1614</v>
      </c>
      <c r="K1369" s="44">
        <v>2400</v>
      </c>
      <c r="L1369" s="78"/>
      <c r="M1369" s="44"/>
      <c r="N1369" s="44"/>
    </row>
    <row r="1370" ht="25" customHeight="1" spans="1:14">
      <c r="A1370" s="30">
        <f>COUNTA($A$4:A1369)</f>
        <v>882</v>
      </c>
      <c r="B1370" s="72" t="s">
        <v>1967</v>
      </c>
      <c r="C1370" s="30" t="s">
        <v>2062</v>
      </c>
      <c r="D1370" s="30" t="s">
        <v>2075</v>
      </c>
      <c r="E1370" s="30" t="s">
        <v>2076</v>
      </c>
      <c r="F1370" s="30" t="s">
        <v>27</v>
      </c>
      <c r="G1370" s="30">
        <v>3</v>
      </c>
      <c r="H1370" s="45" t="s">
        <v>46</v>
      </c>
      <c r="I1370" s="30" t="s">
        <v>2077</v>
      </c>
      <c r="J1370" s="30" t="s">
        <v>1574</v>
      </c>
      <c r="K1370" s="45">
        <v>520</v>
      </c>
      <c r="L1370" s="58">
        <v>2440</v>
      </c>
      <c r="M1370" s="45" t="s">
        <v>2078</v>
      </c>
      <c r="N1370" s="45"/>
    </row>
    <row r="1371" ht="25" customHeight="1" spans="1:14">
      <c r="A1371" s="30"/>
      <c r="B1371" s="72"/>
      <c r="C1371" s="30"/>
      <c r="D1371" s="30"/>
      <c r="E1371" s="30"/>
      <c r="F1371" s="30"/>
      <c r="G1371" s="30"/>
      <c r="H1371" s="30" t="s">
        <v>28</v>
      </c>
      <c r="I1371" s="30" t="s">
        <v>2077</v>
      </c>
      <c r="J1371" s="30" t="s">
        <v>1508</v>
      </c>
      <c r="K1371" s="45">
        <v>1920</v>
      </c>
      <c r="L1371" s="58"/>
      <c r="M1371" s="45"/>
      <c r="N1371" s="45"/>
    </row>
    <row r="1372" ht="25" customHeight="1" spans="1:14">
      <c r="A1372" s="30">
        <f>COUNTA($A$4:A1371)</f>
        <v>883</v>
      </c>
      <c r="B1372" s="72" t="s">
        <v>1967</v>
      </c>
      <c r="C1372" s="30" t="s">
        <v>2062</v>
      </c>
      <c r="D1372" s="30" t="s">
        <v>2071</v>
      </c>
      <c r="E1372" s="30" t="s">
        <v>2079</v>
      </c>
      <c r="F1372" s="30" t="s">
        <v>64</v>
      </c>
      <c r="G1372" s="30">
        <v>2</v>
      </c>
      <c r="H1372" s="45" t="s">
        <v>28</v>
      </c>
      <c r="I1372" s="30" t="s">
        <v>2080</v>
      </c>
      <c r="J1372" s="30" t="s">
        <v>1463</v>
      </c>
      <c r="K1372" s="45">
        <v>960</v>
      </c>
      <c r="L1372" s="58">
        <v>960</v>
      </c>
      <c r="M1372" s="45"/>
      <c r="N1372" s="45"/>
    </row>
    <row r="1373" ht="25" customHeight="1" spans="1:14">
      <c r="A1373" s="30">
        <f>COUNTA($A$4:A1372)</f>
        <v>884</v>
      </c>
      <c r="B1373" s="72" t="s">
        <v>1967</v>
      </c>
      <c r="C1373" s="30" t="s">
        <v>2062</v>
      </c>
      <c r="D1373" s="30" t="s">
        <v>2075</v>
      </c>
      <c r="E1373" s="30" t="s">
        <v>2081</v>
      </c>
      <c r="F1373" s="30" t="s">
        <v>424</v>
      </c>
      <c r="G1373" s="30">
        <v>4</v>
      </c>
      <c r="H1373" s="45" t="s">
        <v>28</v>
      </c>
      <c r="I1373" s="30" t="s">
        <v>2075</v>
      </c>
      <c r="J1373" s="30" t="s">
        <v>2082</v>
      </c>
      <c r="K1373" s="45">
        <v>2544</v>
      </c>
      <c r="L1373" s="58">
        <v>2544</v>
      </c>
      <c r="M1373" s="45"/>
      <c r="N1373" s="45"/>
    </row>
    <row r="1374" ht="25" customHeight="1" spans="1:14">
      <c r="A1374" s="30">
        <f>COUNTA($A$4:A1373)</f>
        <v>885</v>
      </c>
      <c r="B1374" s="72" t="s">
        <v>1967</v>
      </c>
      <c r="C1374" s="30" t="s">
        <v>2062</v>
      </c>
      <c r="D1374" s="30" t="s">
        <v>2063</v>
      </c>
      <c r="E1374" s="30" t="s">
        <v>2083</v>
      </c>
      <c r="F1374" s="30" t="s">
        <v>34</v>
      </c>
      <c r="G1374" s="30">
        <v>2</v>
      </c>
      <c r="H1374" s="45" t="s">
        <v>28</v>
      </c>
      <c r="I1374" s="30" t="s">
        <v>2084</v>
      </c>
      <c r="J1374" s="30" t="s">
        <v>1507</v>
      </c>
      <c r="K1374" s="45">
        <v>2560</v>
      </c>
      <c r="L1374" s="78">
        <v>3880</v>
      </c>
      <c r="M1374" s="45" t="s">
        <v>2085</v>
      </c>
      <c r="N1374" s="44" t="s">
        <v>1230</v>
      </c>
    </row>
    <row r="1375" ht="25" customHeight="1" spans="1:14">
      <c r="A1375" s="30"/>
      <c r="B1375" s="72"/>
      <c r="C1375" s="30"/>
      <c r="D1375" s="30"/>
      <c r="E1375" s="30"/>
      <c r="F1375" s="30"/>
      <c r="G1375" s="30"/>
      <c r="H1375" s="30" t="s">
        <v>50</v>
      </c>
      <c r="I1375" s="30" t="s">
        <v>2084</v>
      </c>
      <c r="J1375" s="30" t="s">
        <v>2086</v>
      </c>
      <c r="K1375" s="45">
        <v>600</v>
      </c>
      <c r="L1375" s="78"/>
      <c r="M1375" s="45"/>
      <c r="N1375" s="44"/>
    </row>
    <row r="1376" ht="25" customHeight="1" spans="1:14">
      <c r="A1376" s="30"/>
      <c r="B1376" s="72"/>
      <c r="C1376" s="30"/>
      <c r="D1376" s="30"/>
      <c r="E1376" s="30"/>
      <c r="F1376" s="30"/>
      <c r="G1376" s="30"/>
      <c r="H1376" s="30" t="s">
        <v>29</v>
      </c>
      <c r="I1376" s="30" t="s">
        <v>2084</v>
      </c>
      <c r="J1376" s="30" t="s">
        <v>1471</v>
      </c>
      <c r="K1376" s="45">
        <v>640</v>
      </c>
      <c r="L1376" s="78"/>
      <c r="M1376" s="45"/>
      <c r="N1376" s="44"/>
    </row>
    <row r="1377" ht="25" customHeight="1" spans="1:14">
      <c r="A1377" s="30"/>
      <c r="B1377" s="72"/>
      <c r="C1377" s="30"/>
      <c r="D1377" s="30"/>
      <c r="E1377" s="30"/>
      <c r="F1377" s="30"/>
      <c r="G1377" s="30"/>
      <c r="H1377" s="30" t="s">
        <v>46</v>
      </c>
      <c r="I1377" s="30" t="s">
        <v>2084</v>
      </c>
      <c r="J1377" s="30" t="s">
        <v>1444</v>
      </c>
      <c r="K1377" s="44">
        <v>400</v>
      </c>
      <c r="L1377" s="78"/>
      <c r="M1377" s="45"/>
      <c r="N1377" s="44"/>
    </row>
    <row r="1378" ht="25" customHeight="1" spans="1:14">
      <c r="A1378" s="30">
        <f>COUNTA($A$4:A1377)</f>
        <v>886</v>
      </c>
      <c r="B1378" s="72" t="s">
        <v>1967</v>
      </c>
      <c r="C1378" s="30" t="s">
        <v>2062</v>
      </c>
      <c r="D1378" s="30" t="s">
        <v>2067</v>
      </c>
      <c r="E1378" s="30" t="s">
        <v>2087</v>
      </c>
      <c r="F1378" s="30" t="s">
        <v>64</v>
      </c>
      <c r="G1378" s="30">
        <v>7</v>
      </c>
      <c r="H1378" s="45" t="s">
        <v>29</v>
      </c>
      <c r="I1378" s="30" t="s">
        <v>2067</v>
      </c>
      <c r="J1378" s="30" t="s">
        <v>1444</v>
      </c>
      <c r="K1378" s="45">
        <v>320</v>
      </c>
      <c r="L1378" s="58">
        <v>1600</v>
      </c>
      <c r="M1378" s="45" t="s">
        <v>2088</v>
      </c>
      <c r="N1378" s="45"/>
    </row>
    <row r="1379" ht="25" customHeight="1" spans="1:14">
      <c r="A1379" s="30"/>
      <c r="B1379" s="72"/>
      <c r="C1379" s="30"/>
      <c r="D1379" s="30"/>
      <c r="E1379" s="30"/>
      <c r="F1379" s="30"/>
      <c r="G1379" s="30"/>
      <c r="H1379" s="45" t="s">
        <v>28</v>
      </c>
      <c r="I1379" s="30" t="s">
        <v>2067</v>
      </c>
      <c r="J1379" s="30" t="s">
        <v>1471</v>
      </c>
      <c r="K1379" s="45">
        <v>1280</v>
      </c>
      <c r="L1379" s="58"/>
      <c r="M1379" s="45"/>
      <c r="N1379" s="45"/>
    </row>
    <row r="1380" ht="25" customHeight="1" spans="1:14">
      <c r="A1380" s="30">
        <f>COUNTA($A$4:A1379)</f>
        <v>887</v>
      </c>
      <c r="B1380" s="72" t="s">
        <v>1967</v>
      </c>
      <c r="C1380" s="30" t="s">
        <v>2062</v>
      </c>
      <c r="D1380" s="30" t="s">
        <v>2067</v>
      </c>
      <c r="E1380" s="30" t="s">
        <v>2089</v>
      </c>
      <c r="F1380" s="30" t="s">
        <v>64</v>
      </c>
      <c r="G1380" s="30">
        <v>5</v>
      </c>
      <c r="H1380" s="45" t="s">
        <v>28</v>
      </c>
      <c r="I1380" s="30" t="s">
        <v>2067</v>
      </c>
      <c r="J1380" s="30" t="s">
        <v>1507</v>
      </c>
      <c r="K1380" s="45">
        <v>2560</v>
      </c>
      <c r="L1380" s="58">
        <v>2960</v>
      </c>
      <c r="M1380" s="45" t="s">
        <v>2090</v>
      </c>
      <c r="N1380" s="45"/>
    </row>
    <row r="1381" ht="25" customHeight="1" spans="1:14">
      <c r="A1381" s="30"/>
      <c r="B1381" s="72"/>
      <c r="C1381" s="30"/>
      <c r="D1381" s="30"/>
      <c r="E1381" s="30"/>
      <c r="F1381" s="30"/>
      <c r="G1381" s="30"/>
      <c r="H1381" s="45" t="s">
        <v>55</v>
      </c>
      <c r="I1381" s="30" t="s">
        <v>2067</v>
      </c>
      <c r="J1381" s="30" t="s">
        <v>1444</v>
      </c>
      <c r="K1381" s="45">
        <v>400</v>
      </c>
      <c r="L1381" s="58"/>
      <c r="M1381" s="45"/>
      <c r="N1381" s="45"/>
    </row>
    <row r="1382" ht="25" customHeight="1" spans="1:14">
      <c r="A1382" s="30">
        <f>COUNTA($A$4:A1381)</f>
        <v>888</v>
      </c>
      <c r="B1382" s="72" t="s">
        <v>1967</v>
      </c>
      <c r="C1382" s="30" t="s">
        <v>2062</v>
      </c>
      <c r="D1382" s="30" t="s">
        <v>2071</v>
      </c>
      <c r="E1382" s="30" t="s">
        <v>2091</v>
      </c>
      <c r="F1382" s="30" t="s">
        <v>173</v>
      </c>
      <c r="G1382" s="30">
        <v>6</v>
      </c>
      <c r="H1382" s="45" t="s">
        <v>28</v>
      </c>
      <c r="I1382" s="30" t="s">
        <v>2092</v>
      </c>
      <c r="J1382" s="30" t="s">
        <v>1471</v>
      </c>
      <c r="K1382" s="45">
        <v>960</v>
      </c>
      <c r="L1382" s="58">
        <v>960</v>
      </c>
      <c r="M1382" s="45"/>
      <c r="N1382" s="45"/>
    </row>
    <row r="1383" ht="25" customHeight="1" spans="1:14">
      <c r="A1383" s="30">
        <f>COUNTA($A$4:A1382)</f>
        <v>889</v>
      </c>
      <c r="B1383" s="72" t="s">
        <v>1967</v>
      </c>
      <c r="C1383" s="30" t="s">
        <v>2062</v>
      </c>
      <c r="D1383" s="30" t="s">
        <v>2063</v>
      </c>
      <c r="E1383" s="30" t="s">
        <v>2093</v>
      </c>
      <c r="F1383" s="30" t="s">
        <v>95</v>
      </c>
      <c r="G1383" s="30">
        <v>4</v>
      </c>
      <c r="H1383" s="45" t="s">
        <v>28</v>
      </c>
      <c r="I1383" s="30" t="s">
        <v>2084</v>
      </c>
      <c r="J1383" s="30" t="s">
        <v>1569</v>
      </c>
      <c r="K1383" s="45">
        <v>2880</v>
      </c>
      <c r="L1383" s="58">
        <v>3200</v>
      </c>
      <c r="M1383" s="45"/>
      <c r="N1383" s="45"/>
    </row>
    <row r="1384" ht="25" customHeight="1" spans="1:14">
      <c r="A1384" s="30"/>
      <c r="B1384" s="72"/>
      <c r="C1384" s="30"/>
      <c r="D1384" s="30"/>
      <c r="E1384" s="30"/>
      <c r="F1384" s="30"/>
      <c r="G1384" s="30"/>
      <c r="H1384" s="45" t="s">
        <v>29</v>
      </c>
      <c r="I1384" s="30" t="s">
        <v>2084</v>
      </c>
      <c r="J1384" s="30" t="s">
        <v>1444</v>
      </c>
      <c r="K1384" s="45">
        <v>320</v>
      </c>
      <c r="L1384" s="58"/>
      <c r="M1384" s="45"/>
      <c r="N1384" s="45"/>
    </row>
    <row r="1385" ht="44" customHeight="1" spans="1:14">
      <c r="A1385" s="30">
        <f>COUNTA($A$4:A1384)</f>
        <v>890</v>
      </c>
      <c r="B1385" s="72" t="s">
        <v>1967</v>
      </c>
      <c r="C1385" s="30" t="s">
        <v>2062</v>
      </c>
      <c r="D1385" s="30" t="s">
        <v>2067</v>
      </c>
      <c r="E1385" s="30" t="s">
        <v>2094</v>
      </c>
      <c r="F1385" s="30" t="s">
        <v>64</v>
      </c>
      <c r="G1385" s="30">
        <v>2</v>
      </c>
      <c r="H1385" s="45" t="s">
        <v>28</v>
      </c>
      <c r="I1385" s="30" t="s">
        <v>2069</v>
      </c>
      <c r="J1385" s="30" t="s">
        <v>1508</v>
      </c>
      <c r="K1385" s="44">
        <v>1920</v>
      </c>
      <c r="L1385" s="78">
        <v>720</v>
      </c>
      <c r="M1385" s="30" t="s">
        <v>2095</v>
      </c>
      <c r="N1385" s="44" t="s">
        <v>1230</v>
      </c>
    </row>
    <row r="1386" ht="25" customHeight="1" spans="1:14">
      <c r="A1386" s="30">
        <f>COUNTA($A$4:A1385)</f>
        <v>891</v>
      </c>
      <c r="B1386" s="72" t="s">
        <v>1967</v>
      </c>
      <c r="C1386" s="30" t="s">
        <v>2062</v>
      </c>
      <c r="D1386" s="30" t="s">
        <v>2067</v>
      </c>
      <c r="E1386" s="30" t="s">
        <v>2096</v>
      </c>
      <c r="F1386" s="30" t="s">
        <v>34</v>
      </c>
      <c r="G1386" s="30">
        <v>2</v>
      </c>
      <c r="H1386" s="45" t="s">
        <v>28</v>
      </c>
      <c r="I1386" s="30" t="s">
        <v>2067</v>
      </c>
      <c r="J1386" s="30" t="s">
        <v>1459</v>
      </c>
      <c r="K1386" s="45">
        <v>768</v>
      </c>
      <c r="L1386" s="58">
        <v>768</v>
      </c>
      <c r="M1386" s="45" t="s">
        <v>2097</v>
      </c>
      <c r="N1386" s="45"/>
    </row>
    <row r="1387" ht="25" customHeight="1" spans="1:14">
      <c r="A1387" s="30">
        <f>COUNTA($A$4:A1386)</f>
        <v>892</v>
      </c>
      <c r="B1387" s="72" t="s">
        <v>1967</v>
      </c>
      <c r="C1387" s="30" t="s">
        <v>2062</v>
      </c>
      <c r="D1387" s="30" t="s">
        <v>2067</v>
      </c>
      <c r="E1387" s="30" t="s">
        <v>2098</v>
      </c>
      <c r="F1387" s="30" t="s">
        <v>67</v>
      </c>
      <c r="G1387" s="30">
        <v>4</v>
      </c>
      <c r="H1387" s="45" t="s">
        <v>50</v>
      </c>
      <c r="I1387" s="30" t="s">
        <v>2067</v>
      </c>
      <c r="J1387" s="30" t="s">
        <v>1872</v>
      </c>
      <c r="K1387" s="45">
        <v>324</v>
      </c>
      <c r="L1387" s="58">
        <v>324</v>
      </c>
      <c r="M1387" s="45" t="s">
        <v>2099</v>
      </c>
      <c r="N1387" s="45"/>
    </row>
    <row r="1388" ht="25" customHeight="1" spans="1:14">
      <c r="A1388" s="30">
        <f>COUNTA($A$4:A1387)</f>
        <v>893</v>
      </c>
      <c r="B1388" s="72" t="s">
        <v>1967</v>
      </c>
      <c r="C1388" s="30" t="s">
        <v>2062</v>
      </c>
      <c r="D1388" s="30" t="s">
        <v>2075</v>
      </c>
      <c r="E1388" s="30" t="s">
        <v>2100</v>
      </c>
      <c r="F1388" s="30" t="s">
        <v>27</v>
      </c>
      <c r="G1388" s="30">
        <v>2</v>
      </c>
      <c r="H1388" s="45" t="s">
        <v>28</v>
      </c>
      <c r="I1388" s="30" t="s">
        <v>2101</v>
      </c>
      <c r="J1388" s="30" t="s">
        <v>1651</v>
      </c>
      <c r="K1388" s="45">
        <v>3200</v>
      </c>
      <c r="L1388" s="58">
        <v>3200</v>
      </c>
      <c r="M1388" s="45"/>
      <c r="N1388" s="45"/>
    </row>
    <row r="1389" ht="25" customHeight="1" spans="1:14">
      <c r="A1389" s="30">
        <f>COUNTA($A$4:A1388)</f>
        <v>894</v>
      </c>
      <c r="B1389" s="72" t="s">
        <v>1967</v>
      </c>
      <c r="C1389" s="30" t="s">
        <v>2062</v>
      </c>
      <c r="D1389" s="30" t="s">
        <v>2071</v>
      </c>
      <c r="E1389" s="30" t="s">
        <v>2102</v>
      </c>
      <c r="F1389" s="30" t="s">
        <v>95</v>
      </c>
      <c r="G1389" s="30">
        <v>3</v>
      </c>
      <c r="H1389" s="45" t="s">
        <v>44</v>
      </c>
      <c r="I1389" s="30" t="s">
        <v>2080</v>
      </c>
      <c r="J1389" s="30" t="s">
        <v>1711</v>
      </c>
      <c r="K1389" s="45">
        <v>832</v>
      </c>
      <c r="L1389" s="58">
        <v>1312</v>
      </c>
      <c r="M1389" s="45" t="s">
        <v>2103</v>
      </c>
      <c r="N1389" s="45"/>
    </row>
    <row r="1390" ht="25" customHeight="1" spans="1:14">
      <c r="A1390" s="30"/>
      <c r="B1390" s="72"/>
      <c r="C1390" s="30"/>
      <c r="D1390" s="30"/>
      <c r="E1390" s="30"/>
      <c r="F1390" s="30"/>
      <c r="G1390" s="30"/>
      <c r="H1390" s="45" t="s">
        <v>129</v>
      </c>
      <c r="I1390" s="30" t="s">
        <v>2080</v>
      </c>
      <c r="J1390" s="30" t="s">
        <v>1444</v>
      </c>
      <c r="K1390" s="45">
        <v>480</v>
      </c>
      <c r="L1390" s="58"/>
      <c r="M1390" s="45"/>
      <c r="N1390" s="45"/>
    </row>
    <row r="1391" ht="25" customHeight="1" spans="1:14">
      <c r="A1391" s="30">
        <f>COUNTA($A$4:A1390)</f>
        <v>895</v>
      </c>
      <c r="B1391" s="72" t="s">
        <v>1967</v>
      </c>
      <c r="C1391" s="30" t="s">
        <v>2062</v>
      </c>
      <c r="D1391" s="30" t="s">
        <v>2104</v>
      </c>
      <c r="E1391" s="30" t="s">
        <v>2105</v>
      </c>
      <c r="F1391" s="30" t="s">
        <v>67</v>
      </c>
      <c r="G1391" s="30">
        <v>3</v>
      </c>
      <c r="H1391" s="45" t="s">
        <v>29</v>
      </c>
      <c r="I1391" s="30" t="s">
        <v>2104</v>
      </c>
      <c r="J1391" s="30" t="s">
        <v>1441</v>
      </c>
      <c r="K1391" s="45">
        <v>448</v>
      </c>
      <c r="L1391" s="58">
        <v>2368</v>
      </c>
      <c r="M1391" s="45" t="s">
        <v>2106</v>
      </c>
      <c r="N1391" s="45"/>
    </row>
    <row r="1392" ht="25" customHeight="1" spans="1:14">
      <c r="A1392" s="30"/>
      <c r="B1392" s="72"/>
      <c r="C1392" s="30"/>
      <c r="D1392" s="30"/>
      <c r="E1392" s="30"/>
      <c r="F1392" s="30"/>
      <c r="G1392" s="30"/>
      <c r="H1392" s="45" t="s">
        <v>28</v>
      </c>
      <c r="I1392" s="30" t="s">
        <v>2104</v>
      </c>
      <c r="J1392" s="30" t="s">
        <v>1508</v>
      </c>
      <c r="K1392" s="45">
        <v>1920</v>
      </c>
      <c r="L1392" s="58"/>
      <c r="M1392" s="45"/>
      <c r="N1392" s="45"/>
    </row>
    <row r="1393" ht="30" customHeight="1" spans="1:14">
      <c r="A1393" s="30">
        <f>COUNTA($A$4:A1392)</f>
        <v>896</v>
      </c>
      <c r="B1393" s="72" t="s">
        <v>1967</v>
      </c>
      <c r="C1393" s="30" t="s">
        <v>2062</v>
      </c>
      <c r="D1393" s="30" t="s">
        <v>2075</v>
      </c>
      <c r="E1393" s="30" t="s">
        <v>2107</v>
      </c>
      <c r="F1393" s="30" t="s">
        <v>424</v>
      </c>
      <c r="G1393" s="30">
        <v>4</v>
      </c>
      <c r="H1393" s="45" t="s">
        <v>28</v>
      </c>
      <c r="I1393" s="30" t="s">
        <v>2101</v>
      </c>
      <c r="J1393" s="30" t="s">
        <v>1651</v>
      </c>
      <c r="K1393" s="45">
        <v>2400</v>
      </c>
      <c r="L1393" s="58">
        <v>2400</v>
      </c>
      <c r="M1393" s="30" t="s">
        <v>2108</v>
      </c>
      <c r="N1393" s="30"/>
    </row>
    <row r="1394" ht="25" customHeight="1" spans="1:14">
      <c r="A1394" s="30">
        <f>COUNTA($A$4:A1393)</f>
        <v>897</v>
      </c>
      <c r="B1394" s="72" t="s">
        <v>1967</v>
      </c>
      <c r="C1394" s="30" t="s">
        <v>2062</v>
      </c>
      <c r="D1394" s="30" t="s">
        <v>2075</v>
      </c>
      <c r="E1394" s="18" t="s">
        <v>2109</v>
      </c>
      <c r="F1394" s="18" t="s">
        <v>424</v>
      </c>
      <c r="G1394" s="18">
        <v>3</v>
      </c>
      <c r="H1394" s="18" t="s">
        <v>387</v>
      </c>
      <c r="I1394" s="18" t="s">
        <v>2101</v>
      </c>
      <c r="J1394" s="18" t="s">
        <v>1520</v>
      </c>
      <c r="K1394" s="18">
        <v>1152</v>
      </c>
      <c r="L1394" s="58">
        <v>1152</v>
      </c>
      <c r="M1394" s="30"/>
      <c r="N1394" s="30"/>
    </row>
    <row r="1395" ht="25" customHeight="1" spans="1:14">
      <c r="A1395" s="30">
        <f>COUNTA($A$4:A1394)</f>
        <v>898</v>
      </c>
      <c r="B1395" s="72" t="s">
        <v>1967</v>
      </c>
      <c r="C1395" s="30" t="s">
        <v>2062</v>
      </c>
      <c r="D1395" s="30" t="s">
        <v>2075</v>
      </c>
      <c r="E1395" s="18" t="s">
        <v>2110</v>
      </c>
      <c r="F1395" s="18" t="s">
        <v>424</v>
      </c>
      <c r="G1395" s="18">
        <v>4</v>
      </c>
      <c r="H1395" s="18" t="s">
        <v>387</v>
      </c>
      <c r="I1395" s="18" t="s">
        <v>2101</v>
      </c>
      <c r="J1395" s="18" t="s">
        <v>1674</v>
      </c>
      <c r="K1395" s="49">
        <v>2256</v>
      </c>
      <c r="L1395" s="78">
        <v>680</v>
      </c>
      <c r="M1395" s="30" t="s">
        <v>2111</v>
      </c>
      <c r="N1395" s="44" t="s">
        <v>1230</v>
      </c>
    </row>
    <row r="1396" ht="25" customHeight="1" spans="1:14">
      <c r="A1396" s="30">
        <f>COUNTA($A$4:A1395)</f>
        <v>899</v>
      </c>
      <c r="B1396" s="72" t="s">
        <v>1967</v>
      </c>
      <c r="C1396" s="30" t="s">
        <v>2062</v>
      </c>
      <c r="D1396" s="30" t="s">
        <v>2075</v>
      </c>
      <c r="E1396" s="18" t="s">
        <v>2112</v>
      </c>
      <c r="F1396" s="30" t="s">
        <v>67</v>
      </c>
      <c r="G1396" s="18">
        <v>2</v>
      </c>
      <c r="H1396" s="18" t="s">
        <v>387</v>
      </c>
      <c r="I1396" s="18" t="s">
        <v>2101</v>
      </c>
      <c r="J1396" s="18" t="s">
        <v>1471</v>
      </c>
      <c r="K1396" s="18">
        <v>1280</v>
      </c>
      <c r="L1396" s="58">
        <v>1280</v>
      </c>
      <c r="M1396" s="30" t="s">
        <v>2113</v>
      </c>
      <c r="N1396" s="30"/>
    </row>
    <row r="1397" ht="30" customHeight="1" spans="1:14">
      <c r="A1397" s="30">
        <f>COUNTA($A$4:A1396)</f>
        <v>900</v>
      </c>
      <c r="B1397" s="72" t="s">
        <v>1967</v>
      </c>
      <c r="C1397" s="30" t="s">
        <v>2062</v>
      </c>
      <c r="D1397" s="30" t="s">
        <v>2075</v>
      </c>
      <c r="E1397" s="18" t="s">
        <v>2114</v>
      </c>
      <c r="F1397" s="30" t="s">
        <v>67</v>
      </c>
      <c r="G1397" s="18">
        <v>4</v>
      </c>
      <c r="H1397" s="18" t="s">
        <v>387</v>
      </c>
      <c r="I1397" s="18" t="s">
        <v>2101</v>
      </c>
      <c r="J1397" s="18" t="s">
        <v>1459</v>
      </c>
      <c r="K1397" s="18">
        <v>768</v>
      </c>
      <c r="L1397" s="58">
        <v>768</v>
      </c>
      <c r="M1397" s="30" t="s">
        <v>2115</v>
      </c>
      <c r="N1397" s="30"/>
    </row>
    <row r="1398" ht="25" customHeight="1" spans="1:14">
      <c r="A1398" s="30">
        <f>COUNTA($A$4:A1397)</f>
        <v>901</v>
      </c>
      <c r="B1398" s="72" t="s">
        <v>1967</v>
      </c>
      <c r="C1398" s="30" t="s">
        <v>2062</v>
      </c>
      <c r="D1398" s="30" t="s">
        <v>2116</v>
      </c>
      <c r="E1398" s="18" t="s">
        <v>2117</v>
      </c>
      <c r="F1398" s="49" t="s">
        <v>34</v>
      </c>
      <c r="G1398" s="18">
        <v>2</v>
      </c>
      <c r="H1398" s="18" t="s">
        <v>387</v>
      </c>
      <c r="I1398" s="18" t="s">
        <v>2118</v>
      </c>
      <c r="J1398" s="18" t="s">
        <v>1463</v>
      </c>
      <c r="K1398" s="18">
        <v>960</v>
      </c>
      <c r="L1398" s="58">
        <v>960</v>
      </c>
      <c r="M1398" s="30"/>
      <c r="N1398" s="30"/>
    </row>
    <row r="1399" ht="25" customHeight="1" spans="1:14">
      <c r="A1399" s="30">
        <f>COUNTA($A$4:A1398)</f>
        <v>902</v>
      </c>
      <c r="B1399" s="72" t="s">
        <v>1967</v>
      </c>
      <c r="C1399" s="30" t="s">
        <v>2062</v>
      </c>
      <c r="D1399" s="30" t="s">
        <v>2067</v>
      </c>
      <c r="E1399" s="18" t="s">
        <v>2119</v>
      </c>
      <c r="F1399" s="18" t="s">
        <v>34</v>
      </c>
      <c r="G1399" s="18">
        <v>2</v>
      </c>
      <c r="H1399" s="18" t="s">
        <v>28</v>
      </c>
      <c r="I1399" s="18" t="s">
        <v>2069</v>
      </c>
      <c r="J1399" s="18" t="s">
        <v>2120</v>
      </c>
      <c r="K1399" s="18">
        <v>2188.8</v>
      </c>
      <c r="L1399" s="58">
        <v>2188.8</v>
      </c>
      <c r="M1399" s="30" t="s">
        <v>2121</v>
      </c>
      <c r="N1399" s="30"/>
    </row>
    <row r="1400" ht="25" customHeight="1" spans="1:14">
      <c r="A1400" s="30">
        <f>COUNTA($A$4:A1399)</f>
        <v>903</v>
      </c>
      <c r="B1400" s="72" t="s">
        <v>1967</v>
      </c>
      <c r="C1400" s="30" t="s">
        <v>2062</v>
      </c>
      <c r="D1400" s="30" t="s">
        <v>2122</v>
      </c>
      <c r="E1400" s="30" t="s">
        <v>2123</v>
      </c>
      <c r="F1400" s="31" t="s">
        <v>64</v>
      </c>
      <c r="G1400" s="31">
        <v>2</v>
      </c>
      <c r="H1400" s="18" t="s">
        <v>28</v>
      </c>
      <c r="I1400" s="18" t="s">
        <v>2122</v>
      </c>
      <c r="J1400" s="30" t="s">
        <v>1507</v>
      </c>
      <c r="K1400" s="45">
        <v>2560</v>
      </c>
      <c r="L1400" s="58">
        <v>2560</v>
      </c>
      <c r="M1400" s="45" t="s">
        <v>2124</v>
      </c>
      <c r="N1400" s="45"/>
    </row>
    <row r="1401" ht="25" customHeight="1" spans="1:14">
      <c r="A1401" s="30">
        <f>COUNTA($A$4:A1400)</f>
        <v>904</v>
      </c>
      <c r="B1401" s="72" t="s">
        <v>1967</v>
      </c>
      <c r="C1401" s="30" t="s">
        <v>2062</v>
      </c>
      <c r="D1401" s="30" t="s">
        <v>2116</v>
      </c>
      <c r="E1401" s="30" t="s">
        <v>2125</v>
      </c>
      <c r="F1401" s="31" t="s">
        <v>34</v>
      </c>
      <c r="G1401" s="31">
        <v>2</v>
      </c>
      <c r="H1401" s="18" t="s">
        <v>100</v>
      </c>
      <c r="I1401" s="18" t="s">
        <v>2118</v>
      </c>
      <c r="J1401" s="30" t="s">
        <v>1464</v>
      </c>
      <c r="K1401" s="45">
        <v>160</v>
      </c>
      <c r="L1401" s="58">
        <v>160</v>
      </c>
      <c r="M1401" s="45" t="s">
        <v>2126</v>
      </c>
      <c r="N1401" s="45"/>
    </row>
    <row r="1402" ht="30" customHeight="1" spans="1:14">
      <c r="A1402" s="30">
        <f>COUNTA($A$4:A1401)</f>
        <v>905</v>
      </c>
      <c r="B1402" s="72" t="s">
        <v>1967</v>
      </c>
      <c r="C1402" s="30" t="s">
        <v>2062</v>
      </c>
      <c r="D1402" s="30" t="s">
        <v>2104</v>
      </c>
      <c r="E1402" s="30" t="s">
        <v>2127</v>
      </c>
      <c r="F1402" s="30" t="s">
        <v>34</v>
      </c>
      <c r="G1402" s="30">
        <v>4</v>
      </c>
      <c r="H1402" s="18" t="s">
        <v>28</v>
      </c>
      <c r="I1402" s="18" t="s">
        <v>2128</v>
      </c>
      <c r="J1402" s="30" t="s">
        <v>2082</v>
      </c>
      <c r="K1402" s="44">
        <v>3392</v>
      </c>
      <c r="L1402" s="78">
        <v>3288</v>
      </c>
      <c r="M1402" s="45" t="s">
        <v>2129</v>
      </c>
      <c r="N1402" s="44" t="s">
        <v>1230</v>
      </c>
    </row>
    <row r="1403" ht="25" customHeight="1" spans="1:14">
      <c r="A1403" s="30">
        <f>COUNTA($A$4:A1402)</f>
        <v>906</v>
      </c>
      <c r="B1403" s="72" t="s">
        <v>1967</v>
      </c>
      <c r="C1403" s="30" t="s">
        <v>2062</v>
      </c>
      <c r="D1403" s="30" t="s">
        <v>2063</v>
      </c>
      <c r="E1403" s="30" t="s">
        <v>2130</v>
      </c>
      <c r="F1403" s="30" t="s">
        <v>64</v>
      </c>
      <c r="G1403" s="30">
        <v>1</v>
      </c>
      <c r="H1403" s="18" t="s">
        <v>29</v>
      </c>
      <c r="I1403" s="18" t="s">
        <v>2084</v>
      </c>
      <c r="J1403" s="30" t="s">
        <v>1508</v>
      </c>
      <c r="K1403" s="45">
        <v>960</v>
      </c>
      <c r="L1403" s="58">
        <v>1600</v>
      </c>
      <c r="M1403" s="45" t="s">
        <v>2088</v>
      </c>
      <c r="N1403" s="45"/>
    </row>
    <row r="1404" ht="25" customHeight="1" spans="1:14">
      <c r="A1404" s="30"/>
      <c r="B1404" s="72"/>
      <c r="C1404" s="30"/>
      <c r="D1404" s="30"/>
      <c r="E1404" s="30"/>
      <c r="F1404" s="30"/>
      <c r="G1404" s="30"/>
      <c r="H1404" s="18" t="s">
        <v>387</v>
      </c>
      <c r="I1404" s="18" t="s">
        <v>2084</v>
      </c>
      <c r="J1404" s="30" t="s">
        <v>1444</v>
      </c>
      <c r="K1404" s="45">
        <v>640</v>
      </c>
      <c r="L1404" s="58"/>
      <c r="M1404" s="45"/>
      <c r="N1404" s="45"/>
    </row>
    <row r="1405" ht="25" customHeight="1" spans="1:14">
      <c r="A1405" s="30">
        <f>COUNTA($A$4:A1404)</f>
        <v>907</v>
      </c>
      <c r="B1405" s="72" t="s">
        <v>1967</v>
      </c>
      <c r="C1405" s="30" t="s">
        <v>2062</v>
      </c>
      <c r="D1405" s="30" t="s">
        <v>2067</v>
      </c>
      <c r="E1405" s="30" t="s">
        <v>2131</v>
      </c>
      <c r="F1405" s="30" t="s">
        <v>34</v>
      </c>
      <c r="G1405" s="30">
        <v>4</v>
      </c>
      <c r="H1405" s="18" t="s">
        <v>29</v>
      </c>
      <c r="I1405" s="18" t="s">
        <v>2132</v>
      </c>
      <c r="J1405" s="30" t="s">
        <v>1471</v>
      </c>
      <c r="K1405" s="45">
        <v>640</v>
      </c>
      <c r="L1405" s="58">
        <v>3120</v>
      </c>
      <c r="M1405" s="45" t="s">
        <v>2133</v>
      </c>
      <c r="N1405" s="45"/>
    </row>
    <row r="1406" ht="25" customHeight="1" spans="1:14">
      <c r="A1406" s="30"/>
      <c r="B1406" s="72"/>
      <c r="C1406" s="30"/>
      <c r="D1406" s="30"/>
      <c r="E1406" s="30"/>
      <c r="F1406" s="30"/>
      <c r="G1406" s="30"/>
      <c r="H1406" s="18" t="s">
        <v>387</v>
      </c>
      <c r="I1406" s="18" t="s">
        <v>2132</v>
      </c>
      <c r="J1406" s="30" t="s">
        <v>1651</v>
      </c>
      <c r="K1406" s="44">
        <v>3200</v>
      </c>
      <c r="L1406" s="58"/>
      <c r="M1406" s="45"/>
      <c r="N1406" s="45"/>
    </row>
    <row r="1407" ht="25" customHeight="1" spans="1:14">
      <c r="A1407" s="30">
        <f>COUNTA($A$4:A1406)</f>
        <v>908</v>
      </c>
      <c r="B1407" s="72" t="s">
        <v>1967</v>
      </c>
      <c r="C1407" s="30" t="s">
        <v>2134</v>
      </c>
      <c r="D1407" s="30" t="s">
        <v>2135</v>
      </c>
      <c r="E1407" s="30" t="s">
        <v>2136</v>
      </c>
      <c r="F1407" s="30" t="s">
        <v>424</v>
      </c>
      <c r="G1407" s="30">
        <v>3</v>
      </c>
      <c r="H1407" s="45" t="s">
        <v>28</v>
      </c>
      <c r="I1407" s="30" t="s">
        <v>2137</v>
      </c>
      <c r="J1407" s="30" t="s">
        <v>1444</v>
      </c>
      <c r="K1407" s="45">
        <v>480</v>
      </c>
      <c r="L1407" s="58">
        <v>480</v>
      </c>
      <c r="M1407" s="45" t="s">
        <v>2138</v>
      </c>
      <c r="N1407" s="45"/>
    </row>
    <row r="1408" ht="25" customHeight="1" spans="1:14">
      <c r="A1408" s="30">
        <f>COUNTA($A$4:A1407)</f>
        <v>909</v>
      </c>
      <c r="B1408" s="72" t="s">
        <v>1967</v>
      </c>
      <c r="C1408" s="30" t="s">
        <v>2134</v>
      </c>
      <c r="D1408" s="30" t="s">
        <v>2139</v>
      </c>
      <c r="E1408" s="30" t="s">
        <v>2140</v>
      </c>
      <c r="F1408" s="30" t="s">
        <v>34</v>
      </c>
      <c r="G1408" s="30">
        <v>1</v>
      </c>
      <c r="H1408" s="45" t="s">
        <v>28</v>
      </c>
      <c r="I1408" s="30" t="s">
        <v>2139</v>
      </c>
      <c r="J1408" s="30" t="s">
        <v>1651</v>
      </c>
      <c r="K1408" s="45">
        <v>3200</v>
      </c>
      <c r="L1408" s="58">
        <v>3200</v>
      </c>
      <c r="M1408" s="45"/>
      <c r="N1408" s="45"/>
    </row>
    <row r="1409" ht="25" customHeight="1" spans="1:14">
      <c r="A1409" s="30">
        <f>COUNTA($A$4:A1408)</f>
        <v>910</v>
      </c>
      <c r="B1409" s="72" t="s">
        <v>1967</v>
      </c>
      <c r="C1409" s="30" t="s">
        <v>2134</v>
      </c>
      <c r="D1409" s="30" t="s">
        <v>2139</v>
      </c>
      <c r="E1409" s="30" t="s">
        <v>2141</v>
      </c>
      <c r="F1409" s="30" t="s">
        <v>64</v>
      </c>
      <c r="G1409" s="30">
        <v>1</v>
      </c>
      <c r="H1409" s="45" t="s">
        <v>28</v>
      </c>
      <c r="I1409" s="30" t="s">
        <v>2139</v>
      </c>
      <c r="J1409" s="30" t="s">
        <v>1651</v>
      </c>
      <c r="K1409" s="45">
        <v>3200</v>
      </c>
      <c r="L1409" s="58">
        <v>3200</v>
      </c>
      <c r="M1409" s="45" t="s">
        <v>2142</v>
      </c>
      <c r="N1409" s="45"/>
    </row>
    <row r="1410" ht="25" customHeight="1" spans="1:14">
      <c r="A1410" s="30">
        <f>COUNTA($A$4:A1409)</f>
        <v>911</v>
      </c>
      <c r="B1410" s="72" t="s">
        <v>1967</v>
      </c>
      <c r="C1410" s="30" t="s">
        <v>2143</v>
      </c>
      <c r="D1410" s="30" t="s">
        <v>2144</v>
      </c>
      <c r="E1410" s="30" t="s">
        <v>2145</v>
      </c>
      <c r="F1410" s="30" t="s">
        <v>27</v>
      </c>
      <c r="G1410" s="30">
        <v>4</v>
      </c>
      <c r="H1410" s="30" t="s">
        <v>2146</v>
      </c>
      <c r="I1410" s="30" t="s">
        <v>2147</v>
      </c>
      <c r="J1410" s="45" t="s">
        <v>2148</v>
      </c>
      <c r="K1410" s="44">
        <v>5760</v>
      </c>
      <c r="L1410" s="78">
        <v>5000</v>
      </c>
      <c r="M1410" s="44"/>
      <c r="N1410" s="44" t="s">
        <v>1230</v>
      </c>
    </row>
    <row r="1411" ht="25" customHeight="1" spans="1:14">
      <c r="A1411" s="30"/>
      <c r="B1411" s="72"/>
      <c r="C1411" s="30"/>
      <c r="D1411" s="30"/>
      <c r="E1411" s="30"/>
      <c r="F1411" s="30"/>
      <c r="G1411" s="30"/>
      <c r="H1411" s="30"/>
      <c r="I1411" s="30"/>
      <c r="J1411" s="45"/>
      <c r="K1411" s="44"/>
      <c r="L1411" s="78"/>
      <c r="M1411" s="44"/>
      <c r="N1411" s="44"/>
    </row>
    <row r="1412" ht="42" customHeight="1" spans="1:14">
      <c r="A1412" s="30">
        <f>COUNTA($A$4:A1411)</f>
        <v>912</v>
      </c>
      <c r="B1412" s="72" t="s">
        <v>1967</v>
      </c>
      <c r="C1412" s="30" t="s">
        <v>2143</v>
      </c>
      <c r="D1412" s="30" t="s">
        <v>2149</v>
      </c>
      <c r="E1412" s="30" t="s">
        <v>2150</v>
      </c>
      <c r="F1412" s="30" t="s">
        <v>173</v>
      </c>
      <c r="G1412" s="30">
        <v>7</v>
      </c>
      <c r="H1412" s="30" t="s">
        <v>2151</v>
      </c>
      <c r="I1412" s="30" t="s">
        <v>2143</v>
      </c>
      <c r="J1412" s="30" t="s">
        <v>1508</v>
      </c>
      <c r="K1412" s="30">
        <v>1260</v>
      </c>
      <c r="L1412" s="58">
        <v>1260</v>
      </c>
      <c r="M1412" s="45"/>
      <c r="N1412" s="45"/>
    </row>
    <row r="1413" ht="25" customHeight="1" spans="1:14">
      <c r="A1413" s="30">
        <f>COUNTA($A$4:A1412)</f>
        <v>913</v>
      </c>
      <c r="B1413" s="72" t="s">
        <v>1967</v>
      </c>
      <c r="C1413" s="30" t="s">
        <v>2143</v>
      </c>
      <c r="D1413" s="30" t="s">
        <v>2152</v>
      </c>
      <c r="E1413" s="30" t="s">
        <v>2153</v>
      </c>
      <c r="F1413" s="30" t="s">
        <v>173</v>
      </c>
      <c r="G1413" s="30">
        <v>5</v>
      </c>
      <c r="H1413" s="30" t="s">
        <v>42</v>
      </c>
      <c r="I1413" s="30" t="s">
        <v>2154</v>
      </c>
      <c r="J1413" s="30" t="s">
        <v>2155</v>
      </c>
      <c r="K1413" s="45">
        <v>1140</v>
      </c>
      <c r="L1413" s="58">
        <v>2100</v>
      </c>
      <c r="M1413" s="45"/>
      <c r="N1413" s="45"/>
    </row>
    <row r="1414" ht="25" customHeight="1" spans="1:14">
      <c r="A1414" s="30"/>
      <c r="B1414" s="72"/>
      <c r="C1414" s="30"/>
      <c r="D1414" s="30"/>
      <c r="E1414" s="30"/>
      <c r="F1414" s="30"/>
      <c r="G1414" s="30"/>
      <c r="H1414" s="30" t="s">
        <v>28</v>
      </c>
      <c r="I1414" s="30"/>
      <c r="J1414" s="30" t="s">
        <v>1471</v>
      </c>
      <c r="K1414" s="45">
        <v>960</v>
      </c>
      <c r="L1414" s="58"/>
      <c r="M1414" s="45"/>
      <c r="N1414" s="45"/>
    </row>
    <row r="1415" ht="25" customHeight="1" spans="1:14">
      <c r="A1415" s="30">
        <f>COUNTA($A$4:A1414)</f>
        <v>914</v>
      </c>
      <c r="B1415" s="72" t="s">
        <v>1967</v>
      </c>
      <c r="C1415" s="30" t="s">
        <v>2143</v>
      </c>
      <c r="D1415" s="30" t="s">
        <v>2149</v>
      </c>
      <c r="E1415" s="30" t="s">
        <v>2156</v>
      </c>
      <c r="F1415" s="30" t="s">
        <v>173</v>
      </c>
      <c r="G1415" s="30">
        <v>4</v>
      </c>
      <c r="H1415" s="30" t="s">
        <v>55</v>
      </c>
      <c r="I1415" s="30" t="s">
        <v>2157</v>
      </c>
      <c r="J1415" s="30" t="s">
        <v>1444</v>
      </c>
      <c r="K1415" s="30">
        <v>300</v>
      </c>
      <c r="L1415" s="58">
        <v>300</v>
      </c>
      <c r="M1415" s="45" t="s">
        <v>2158</v>
      </c>
      <c r="N1415" s="45"/>
    </row>
    <row r="1416" ht="25" customHeight="1" spans="1:14">
      <c r="A1416" s="30">
        <f>COUNTA($A$4:A1415)</f>
        <v>915</v>
      </c>
      <c r="B1416" s="72" t="s">
        <v>1967</v>
      </c>
      <c r="C1416" s="30" t="s">
        <v>2143</v>
      </c>
      <c r="D1416" s="30" t="s">
        <v>2149</v>
      </c>
      <c r="E1416" s="30" t="s">
        <v>2159</v>
      </c>
      <c r="F1416" s="30" t="s">
        <v>173</v>
      </c>
      <c r="G1416" s="30">
        <v>5</v>
      </c>
      <c r="H1416" s="30" t="s">
        <v>2160</v>
      </c>
      <c r="I1416" s="30" t="s">
        <v>2157</v>
      </c>
      <c r="J1416" s="30" t="s">
        <v>1574</v>
      </c>
      <c r="K1416" s="30">
        <v>546</v>
      </c>
      <c r="L1416" s="58">
        <v>546</v>
      </c>
      <c r="M1416" s="45"/>
      <c r="N1416" s="45"/>
    </row>
    <row r="1417" ht="25" customHeight="1" spans="1:14">
      <c r="A1417" s="30">
        <f>COUNTA($A$4:A1416)</f>
        <v>916</v>
      </c>
      <c r="B1417" s="72" t="s">
        <v>1967</v>
      </c>
      <c r="C1417" s="30" t="s">
        <v>2161</v>
      </c>
      <c r="D1417" s="30" t="s">
        <v>2162</v>
      </c>
      <c r="E1417" s="30" t="s">
        <v>2163</v>
      </c>
      <c r="F1417" s="30" t="s">
        <v>64</v>
      </c>
      <c r="G1417" s="30">
        <v>3</v>
      </c>
      <c r="H1417" s="31" t="s">
        <v>55</v>
      </c>
      <c r="I1417" s="30" t="s">
        <v>2162</v>
      </c>
      <c r="J1417" s="30" t="s">
        <v>1444</v>
      </c>
      <c r="K1417" s="45">
        <v>400</v>
      </c>
      <c r="L1417" s="78">
        <v>2640</v>
      </c>
      <c r="M1417" s="45" t="s">
        <v>2164</v>
      </c>
      <c r="N1417" s="44" t="s">
        <v>1230</v>
      </c>
    </row>
    <row r="1418" ht="25" customHeight="1" spans="1:14">
      <c r="A1418" s="30"/>
      <c r="B1418" s="72"/>
      <c r="C1418" s="30"/>
      <c r="D1418" s="30"/>
      <c r="E1418" s="30"/>
      <c r="F1418" s="30"/>
      <c r="G1418" s="30"/>
      <c r="H1418" s="30" t="s">
        <v>46</v>
      </c>
      <c r="I1418" s="30"/>
      <c r="J1418" s="30" t="s">
        <v>1444</v>
      </c>
      <c r="K1418" s="45">
        <v>400</v>
      </c>
      <c r="L1418" s="78"/>
      <c r="M1418" s="45"/>
      <c r="N1418" s="45"/>
    </row>
    <row r="1419" ht="25" customHeight="1" spans="1:14">
      <c r="A1419" s="30"/>
      <c r="B1419" s="72"/>
      <c r="C1419" s="30"/>
      <c r="D1419" s="30"/>
      <c r="E1419" s="30"/>
      <c r="F1419" s="30"/>
      <c r="G1419" s="30"/>
      <c r="H1419" s="30" t="s">
        <v>28</v>
      </c>
      <c r="I1419" s="30"/>
      <c r="J1419" s="30" t="s">
        <v>1508</v>
      </c>
      <c r="K1419" s="44">
        <v>1920</v>
      </c>
      <c r="L1419" s="78"/>
      <c r="M1419" s="45"/>
      <c r="N1419" s="45"/>
    </row>
    <row r="1420" ht="56" customHeight="1" spans="1:14">
      <c r="A1420" s="30">
        <f>COUNTA($A$4:A1419)</f>
        <v>917</v>
      </c>
      <c r="B1420" s="72" t="s">
        <v>1967</v>
      </c>
      <c r="C1420" s="30" t="s">
        <v>2161</v>
      </c>
      <c r="D1420" s="30" t="s">
        <v>2165</v>
      </c>
      <c r="E1420" s="30" t="s">
        <v>2166</v>
      </c>
      <c r="F1420" s="30" t="s">
        <v>424</v>
      </c>
      <c r="G1420" s="30">
        <v>4</v>
      </c>
      <c r="H1420" s="30" t="s">
        <v>28</v>
      </c>
      <c r="I1420" s="30" t="s">
        <v>2167</v>
      </c>
      <c r="J1420" s="30" t="s">
        <v>1508</v>
      </c>
      <c r="K1420" s="45">
        <v>1440</v>
      </c>
      <c r="L1420" s="58">
        <v>1440</v>
      </c>
      <c r="M1420" s="45" t="s">
        <v>2168</v>
      </c>
      <c r="N1420" s="45"/>
    </row>
    <row r="1421" ht="30" customHeight="1" spans="1:14">
      <c r="A1421" s="30">
        <f>COUNTA($A$4:A1420)</f>
        <v>918</v>
      </c>
      <c r="B1421" s="72" t="s">
        <v>1967</v>
      </c>
      <c r="C1421" s="30" t="s">
        <v>2161</v>
      </c>
      <c r="D1421" s="30" t="s">
        <v>2165</v>
      </c>
      <c r="E1421" s="30" t="s">
        <v>2169</v>
      </c>
      <c r="F1421" s="30" t="s">
        <v>64</v>
      </c>
      <c r="G1421" s="30">
        <v>4</v>
      </c>
      <c r="H1421" s="30" t="s">
        <v>28</v>
      </c>
      <c r="I1421" s="30" t="s">
        <v>2167</v>
      </c>
      <c r="J1421" s="30" t="s">
        <v>1458</v>
      </c>
      <c r="K1421" s="45">
        <v>1408</v>
      </c>
      <c r="L1421" s="58">
        <v>1408</v>
      </c>
      <c r="M1421" s="45" t="s">
        <v>2170</v>
      </c>
      <c r="N1421" s="45"/>
    </row>
    <row r="1422" ht="25" customHeight="1" spans="1:14">
      <c r="A1422" s="30">
        <f>COUNTA($A$4:A1421)</f>
        <v>919</v>
      </c>
      <c r="B1422" s="72" t="s">
        <v>1967</v>
      </c>
      <c r="C1422" s="30" t="s">
        <v>2161</v>
      </c>
      <c r="D1422" s="30" t="s">
        <v>2165</v>
      </c>
      <c r="E1422" s="30" t="s">
        <v>2171</v>
      </c>
      <c r="F1422" s="30" t="s">
        <v>64</v>
      </c>
      <c r="G1422" s="30">
        <v>3</v>
      </c>
      <c r="H1422" s="30" t="s">
        <v>28</v>
      </c>
      <c r="I1422" s="30" t="s">
        <v>2167</v>
      </c>
      <c r="J1422" s="30" t="s">
        <v>1468</v>
      </c>
      <c r="K1422" s="30">
        <v>1024</v>
      </c>
      <c r="L1422" s="33">
        <v>1024</v>
      </c>
      <c r="M1422" s="30"/>
      <c r="N1422" s="30"/>
    </row>
    <row r="1423" ht="25" customHeight="1" spans="1:14">
      <c r="A1423" s="30">
        <f>COUNTA($A$4:A1422)</f>
        <v>920</v>
      </c>
      <c r="B1423" s="72" t="s">
        <v>1967</v>
      </c>
      <c r="C1423" s="30" t="s">
        <v>2161</v>
      </c>
      <c r="D1423" s="30" t="s">
        <v>2172</v>
      </c>
      <c r="E1423" s="30" t="s">
        <v>2173</v>
      </c>
      <c r="F1423" s="30" t="s">
        <v>64</v>
      </c>
      <c r="G1423" s="30">
        <v>1</v>
      </c>
      <c r="H1423" s="30" t="s">
        <v>28</v>
      </c>
      <c r="I1423" s="30" t="s">
        <v>2172</v>
      </c>
      <c r="J1423" s="30" t="s">
        <v>1444</v>
      </c>
      <c r="K1423" s="30">
        <v>640</v>
      </c>
      <c r="L1423" s="33">
        <v>640</v>
      </c>
      <c r="M1423" s="30"/>
      <c r="N1423" s="30"/>
    </row>
    <row r="1424" ht="25" customHeight="1" spans="1:14">
      <c r="A1424" s="30">
        <f>COUNTA($A$4:A1423)</f>
        <v>921</v>
      </c>
      <c r="B1424" s="72" t="s">
        <v>1967</v>
      </c>
      <c r="C1424" s="30" t="s">
        <v>2174</v>
      </c>
      <c r="D1424" s="30" t="s">
        <v>2175</v>
      </c>
      <c r="E1424" s="30" t="s">
        <v>2176</v>
      </c>
      <c r="F1424" s="30" t="s">
        <v>64</v>
      </c>
      <c r="G1424" s="30">
        <v>4</v>
      </c>
      <c r="H1424" s="30" t="s">
        <v>44</v>
      </c>
      <c r="I1424" s="30" t="s">
        <v>2177</v>
      </c>
      <c r="J1424" s="30" t="s">
        <v>1444</v>
      </c>
      <c r="K1424" s="30">
        <v>320</v>
      </c>
      <c r="L1424" s="33">
        <v>1600</v>
      </c>
      <c r="M1424" s="30"/>
      <c r="N1424" s="30"/>
    </row>
    <row r="1425" ht="25" customHeight="1" spans="1:14">
      <c r="A1425" s="30"/>
      <c r="B1425" s="72"/>
      <c r="C1425" s="30"/>
      <c r="D1425" s="30"/>
      <c r="E1425" s="30"/>
      <c r="F1425" s="30"/>
      <c r="G1425" s="30"/>
      <c r="H1425" s="30" t="s">
        <v>333</v>
      </c>
      <c r="I1425" s="30" t="s">
        <v>2177</v>
      </c>
      <c r="J1425" s="30" t="s">
        <v>1444</v>
      </c>
      <c r="K1425" s="30">
        <v>640</v>
      </c>
      <c r="L1425" s="33"/>
      <c r="M1425" s="30"/>
      <c r="N1425" s="30"/>
    </row>
    <row r="1426" ht="25" customHeight="1" spans="1:14">
      <c r="A1426" s="30"/>
      <c r="B1426" s="72"/>
      <c r="C1426" s="30"/>
      <c r="D1426" s="30"/>
      <c r="E1426" s="30"/>
      <c r="F1426" s="30"/>
      <c r="G1426" s="30"/>
      <c r="H1426" s="30" t="s">
        <v>29</v>
      </c>
      <c r="I1426" s="30" t="s">
        <v>2177</v>
      </c>
      <c r="J1426" s="30" t="s">
        <v>1471</v>
      </c>
      <c r="K1426" s="30">
        <v>640</v>
      </c>
      <c r="L1426" s="33"/>
      <c r="M1426" s="30"/>
      <c r="N1426" s="30"/>
    </row>
    <row r="1427" ht="25" customHeight="1" spans="1:14">
      <c r="A1427" s="30">
        <f>COUNTA($A$4:A1426)</f>
        <v>922</v>
      </c>
      <c r="B1427" s="72" t="s">
        <v>1967</v>
      </c>
      <c r="C1427" s="30" t="s">
        <v>2174</v>
      </c>
      <c r="D1427" s="30" t="s">
        <v>2175</v>
      </c>
      <c r="E1427" s="30" t="s">
        <v>2178</v>
      </c>
      <c r="F1427" s="30" t="s">
        <v>173</v>
      </c>
      <c r="G1427" s="30">
        <v>6</v>
      </c>
      <c r="H1427" s="30" t="s">
        <v>36</v>
      </c>
      <c r="I1427" s="30" t="s">
        <v>2177</v>
      </c>
      <c r="J1427" s="30" t="s">
        <v>2015</v>
      </c>
      <c r="K1427" s="30">
        <v>288</v>
      </c>
      <c r="L1427" s="33">
        <v>288</v>
      </c>
      <c r="M1427" s="30"/>
      <c r="N1427" s="30"/>
    </row>
    <row r="1428" ht="25" customHeight="1" spans="1:14">
      <c r="A1428" s="30">
        <f>COUNTA($A$4:A1427)</f>
        <v>923</v>
      </c>
      <c r="B1428" s="72" t="s">
        <v>1967</v>
      </c>
      <c r="C1428" s="30" t="s">
        <v>2174</v>
      </c>
      <c r="D1428" s="30" t="s">
        <v>2179</v>
      </c>
      <c r="E1428" s="30" t="s">
        <v>2180</v>
      </c>
      <c r="F1428" s="30" t="s">
        <v>34</v>
      </c>
      <c r="G1428" s="30">
        <v>2</v>
      </c>
      <c r="H1428" s="30" t="s">
        <v>50</v>
      </c>
      <c r="I1428" s="30" t="s">
        <v>2181</v>
      </c>
      <c r="J1428" s="30" t="s">
        <v>2182</v>
      </c>
      <c r="K1428" s="30">
        <v>240</v>
      </c>
      <c r="L1428" s="33">
        <v>240</v>
      </c>
      <c r="M1428" s="30"/>
      <c r="N1428" s="30"/>
    </row>
    <row r="1429" ht="30" customHeight="1" spans="1:14">
      <c r="A1429" s="30">
        <f>COUNTA($A$4:A1428)</f>
        <v>924</v>
      </c>
      <c r="B1429" s="72" t="s">
        <v>1967</v>
      </c>
      <c r="C1429" s="30" t="s">
        <v>2174</v>
      </c>
      <c r="D1429" s="30" t="s">
        <v>2179</v>
      </c>
      <c r="E1429" s="30" t="s">
        <v>2183</v>
      </c>
      <c r="F1429" s="30" t="s">
        <v>64</v>
      </c>
      <c r="G1429" s="30">
        <v>3</v>
      </c>
      <c r="H1429" s="30" t="s">
        <v>23</v>
      </c>
      <c r="I1429" s="30" t="s">
        <v>2184</v>
      </c>
      <c r="J1429" s="30" t="s">
        <v>1508</v>
      </c>
      <c r="K1429" s="30">
        <v>1440</v>
      </c>
      <c r="L1429" s="33">
        <v>1440</v>
      </c>
      <c r="M1429" s="30" t="s">
        <v>2185</v>
      </c>
      <c r="N1429" s="30"/>
    </row>
    <row r="1430" ht="25" customHeight="1" spans="1:14">
      <c r="A1430" s="30">
        <f>COUNTA($A$4:A1429)</f>
        <v>925</v>
      </c>
      <c r="B1430" s="72" t="s">
        <v>1967</v>
      </c>
      <c r="C1430" s="30" t="s">
        <v>2174</v>
      </c>
      <c r="D1430" s="30" t="s">
        <v>2186</v>
      </c>
      <c r="E1430" s="30" t="s">
        <v>2187</v>
      </c>
      <c r="F1430" s="30" t="s">
        <v>27</v>
      </c>
      <c r="G1430" s="30">
        <v>1</v>
      </c>
      <c r="H1430" s="30" t="s">
        <v>50</v>
      </c>
      <c r="I1430" s="30" t="s">
        <v>2186</v>
      </c>
      <c r="J1430" s="30" t="s">
        <v>2188</v>
      </c>
      <c r="K1430" s="44">
        <v>5040</v>
      </c>
      <c r="L1430" s="78">
        <v>5000</v>
      </c>
      <c r="M1430" s="44"/>
      <c r="N1430" s="44" t="s">
        <v>1230</v>
      </c>
    </row>
    <row r="1431" ht="25" customHeight="1" spans="1:14">
      <c r="A1431" s="30">
        <f>COUNTA($A$4:A1430)</f>
        <v>926</v>
      </c>
      <c r="B1431" s="72" t="s">
        <v>1967</v>
      </c>
      <c r="C1431" s="30" t="s">
        <v>2189</v>
      </c>
      <c r="D1431" s="30" t="s">
        <v>2190</v>
      </c>
      <c r="E1431" s="30" t="s">
        <v>2191</v>
      </c>
      <c r="F1431" s="30" t="s">
        <v>67</v>
      </c>
      <c r="G1431" s="30">
        <v>5</v>
      </c>
      <c r="H1431" s="30" t="s">
        <v>28</v>
      </c>
      <c r="I1431" s="30" t="s">
        <v>2192</v>
      </c>
      <c r="J1431" s="30" t="s">
        <v>1580</v>
      </c>
      <c r="K1431" s="30">
        <v>1088</v>
      </c>
      <c r="L1431" s="33">
        <v>1088</v>
      </c>
      <c r="M1431" s="30"/>
      <c r="N1431" s="30"/>
    </row>
    <row r="1432" ht="25" customHeight="1" spans="1:14">
      <c r="A1432" s="30">
        <f>COUNTA($A$4:A1431)</f>
        <v>927</v>
      </c>
      <c r="B1432" s="72" t="s">
        <v>1967</v>
      </c>
      <c r="C1432" s="30" t="s">
        <v>2189</v>
      </c>
      <c r="D1432" s="30" t="s">
        <v>2190</v>
      </c>
      <c r="E1432" s="30" t="s">
        <v>2193</v>
      </c>
      <c r="F1432" s="30" t="s">
        <v>27</v>
      </c>
      <c r="G1432" s="30">
        <v>5</v>
      </c>
      <c r="H1432" s="30" t="s">
        <v>28</v>
      </c>
      <c r="I1432" s="30" t="s">
        <v>2190</v>
      </c>
      <c r="J1432" s="30" t="s">
        <v>1560</v>
      </c>
      <c r="K1432" s="30">
        <v>704</v>
      </c>
      <c r="L1432" s="33">
        <v>1504</v>
      </c>
      <c r="M1432" s="30" t="s">
        <v>2194</v>
      </c>
      <c r="N1432" s="30"/>
    </row>
    <row r="1433" ht="25" customHeight="1" spans="1:14">
      <c r="A1433" s="30"/>
      <c r="B1433" s="72"/>
      <c r="C1433" s="30"/>
      <c r="D1433" s="30"/>
      <c r="E1433" s="30"/>
      <c r="F1433" s="30"/>
      <c r="G1433" s="30"/>
      <c r="H1433" s="30" t="s">
        <v>42</v>
      </c>
      <c r="I1433" s="30" t="s">
        <v>2190</v>
      </c>
      <c r="J1433" s="30" t="s">
        <v>1471</v>
      </c>
      <c r="K1433" s="30">
        <v>800</v>
      </c>
      <c r="L1433" s="33"/>
      <c r="M1433" s="30"/>
      <c r="N1433" s="30"/>
    </row>
    <row r="1434" ht="30" customHeight="1" spans="1:14">
      <c r="A1434" s="30">
        <f>COUNTA($A$4:A1433)</f>
        <v>928</v>
      </c>
      <c r="B1434" s="72" t="s">
        <v>1967</v>
      </c>
      <c r="C1434" s="45" t="s">
        <v>2195</v>
      </c>
      <c r="D1434" s="45" t="s">
        <v>2196</v>
      </c>
      <c r="E1434" s="45" t="s">
        <v>2197</v>
      </c>
      <c r="F1434" s="30" t="s">
        <v>173</v>
      </c>
      <c r="G1434" s="45">
        <v>5</v>
      </c>
      <c r="H1434" s="45" t="s">
        <v>2198</v>
      </c>
      <c r="I1434" s="45" t="s">
        <v>2199</v>
      </c>
      <c r="J1434" s="45" t="s">
        <v>1777</v>
      </c>
      <c r="K1434" s="45">
        <v>2058</v>
      </c>
      <c r="L1434" s="58">
        <v>2058</v>
      </c>
      <c r="M1434" s="45"/>
      <c r="N1434" s="45"/>
    </row>
    <row r="1435" ht="30" customHeight="1" spans="1:14">
      <c r="A1435" s="30">
        <f>COUNTA($A$4:A1434)</f>
        <v>929</v>
      </c>
      <c r="B1435" s="72" t="s">
        <v>1967</v>
      </c>
      <c r="C1435" s="45" t="s">
        <v>2195</v>
      </c>
      <c r="D1435" s="45" t="s">
        <v>2196</v>
      </c>
      <c r="E1435" s="45" t="s">
        <v>2200</v>
      </c>
      <c r="F1435" s="45" t="s">
        <v>67</v>
      </c>
      <c r="G1435" s="45">
        <v>6</v>
      </c>
      <c r="H1435" s="45" t="s">
        <v>2201</v>
      </c>
      <c r="I1435" s="45" t="s">
        <v>2202</v>
      </c>
      <c r="J1435" s="45" t="s">
        <v>1471</v>
      </c>
      <c r="K1435" s="45">
        <v>1120</v>
      </c>
      <c r="L1435" s="58">
        <v>1120</v>
      </c>
      <c r="M1435" s="45"/>
      <c r="N1435" s="45"/>
    </row>
    <row r="1436" ht="25" customHeight="1" spans="1:14">
      <c r="A1436" s="30">
        <f>COUNTA($A$4:A1435)</f>
        <v>930</v>
      </c>
      <c r="B1436" s="72" t="s">
        <v>1967</v>
      </c>
      <c r="C1436" s="45" t="s">
        <v>2195</v>
      </c>
      <c r="D1436" s="45" t="s">
        <v>2203</v>
      </c>
      <c r="E1436" s="45" t="s">
        <v>2204</v>
      </c>
      <c r="F1436" s="45" t="s">
        <v>67</v>
      </c>
      <c r="G1436" s="45">
        <v>3</v>
      </c>
      <c r="H1436" s="45" t="s">
        <v>29</v>
      </c>
      <c r="I1436" s="45" t="s">
        <v>2205</v>
      </c>
      <c r="J1436" s="45" t="s">
        <v>2206</v>
      </c>
      <c r="K1436" s="45">
        <v>748.8</v>
      </c>
      <c r="L1436" s="58">
        <v>748.8</v>
      </c>
      <c r="M1436" s="45"/>
      <c r="N1436" s="45"/>
    </row>
    <row r="1437" ht="30" customHeight="1" spans="1:14">
      <c r="A1437" s="30">
        <f>COUNTA($A$4:A1436)</f>
        <v>931</v>
      </c>
      <c r="B1437" s="72" t="s">
        <v>1967</v>
      </c>
      <c r="C1437" s="45" t="s">
        <v>2195</v>
      </c>
      <c r="D1437" s="45" t="s">
        <v>2203</v>
      </c>
      <c r="E1437" s="45" t="s">
        <v>2207</v>
      </c>
      <c r="F1437" s="45" t="s">
        <v>27</v>
      </c>
      <c r="G1437" s="45">
        <v>3</v>
      </c>
      <c r="H1437" s="45" t="s">
        <v>29</v>
      </c>
      <c r="I1437" s="45" t="s">
        <v>2205</v>
      </c>
      <c r="J1437" s="45" t="s">
        <v>1441</v>
      </c>
      <c r="K1437" s="45">
        <v>448</v>
      </c>
      <c r="L1437" s="58">
        <v>448</v>
      </c>
      <c r="M1437" s="45" t="s">
        <v>2208</v>
      </c>
      <c r="N1437" s="45"/>
    </row>
    <row r="1438" ht="30" customHeight="1" spans="1:14">
      <c r="A1438" s="30">
        <f>COUNTA($A$4:A1437)</f>
        <v>932</v>
      </c>
      <c r="B1438" s="72" t="s">
        <v>1967</v>
      </c>
      <c r="C1438" s="30" t="s">
        <v>2195</v>
      </c>
      <c r="D1438" s="30" t="s">
        <v>2203</v>
      </c>
      <c r="E1438" s="30" t="s">
        <v>2209</v>
      </c>
      <c r="F1438" s="30" t="s">
        <v>27</v>
      </c>
      <c r="G1438" s="30">
        <v>5</v>
      </c>
      <c r="H1438" s="30" t="s">
        <v>2210</v>
      </c>
      <c r="I1438" s="30" t="s">
        <v>2205</v>
      </c>
      <c r="J1438" s="30" t="s">
        <v>1444</v>
      </c>
      <c r="K1438" s="30">
        <v>480</v>
      </c>
      <c r="L1438" s="33">
        <v>480</v>
      </c>
      <c r="M1438" s="30" t="s">
        <v>2211</v>
      </c>
      <c r="N1438" s="30"/>
    </row>
    <row r="1439" ht="42" customHeight="1" spans="1:14">
      <c r="A1439" s="30">
        <f>COUNTA($A$4:A1438)</f>
        <v>933</v>
      </c>
      <c r="B1439" s="72" t="s">
        <v>1967</v>
      </c>
      <c r="C1439" s="45" t="s">
        <v>2212</v>
      </c>
      <c r="D1439" s="45" t="s">
        <v>2213</v>
      </c>
      <c r="E1439" s="45" t="s">
        <v>2214</v>
      </c>
      <c r="F1439" s="79" t="s">
        <v>95</v>
      </c>
      <c r="G1439" s="45">
        <v>1</v>
      </c>
      <c r="H1439" s="45" t="s">
        <v>28</v>
      </c>
      <c r="I1439" s="45" t="s">
        <v>2215</v>
      </c>
      <c r="J1439" s="45" t="s">
        <v>1524</v>
      </c>
      <c r="K1439" s="45">
        <v>2304</v>
      </c>
      <c r="L1439" s="58">
        <v>2304</v>
      </c>
      <c r="M1439" s="45"/>
      <c r="N1439" s="45"/>
    </row>
    <row r="1440" ht="28" customHeight="1" spans="1:14">
      <c r="A1440" s="30">
        <f>COUNTA($A$4:A1439)</f>
        <v>934</v>
      </c>
      <c r="B1440" s="72" t="s">
        <v>1967</v>
      </c>
      <c r="C1440" s="45" t="s">
        <v>2212</v>
      </c>
      <c r="D1440" s="45" t="s">
        <v>2213</v>
      </c>
      <c r="E1440" s="45" t="s">
        <v>2216</v>
      </c>
      <c r="F1440" s="45" t="s">
        <v>34</v>
      </c>
      <c r="G1440" s="45">
        <v>3</v>
      </c>
      <c r="H1440" s="45" t="s">
        <v>28</v>
      </c>
      <c r="I1440" s="45" t="s">
        <v>2217</v>
      </c>
      <c r="J1440" s="45" t="s">
        <v>1505</v>
      </c>
      <c r="K1440" s="45">
        <v>1600</v>
      </c>
      <c r="L1440" s="58">
        <v>1600</v>
      </c>
      <c r="M1440" s="45"/>
      <c r="N1440" s="45"/>
    </row>
    <row r="1441" ht="30" customHeight="1" spans="1:14">
      <c r="A1441" s="30">
        <f>COUNTA($A$4:A1440)</f>
        <v>935</v>
      </c>
      <c r="B1441" s="72" t="s">
        <v>1967</v>
      </c>
      <c r="C1441" s="45" t="s">
        <v>2212</v>
      </c>
      <c r="D1441" s="45" t="s">
        <v>2213</v>
      </c>
      <c r="E1441" s="45" t="s">
        <v>2218</v>
      </c>
      <c r="F1441" s="45" t="s">
        <v>27</v>
      </c>
      <c r="G1441" s="45">
        <v>2</v>
      </c>
      <c r="H1441" s="45" t="s">
        <v>28</v>
      </c>
      <c r="I1441" s="45" t="s">
        <v>2219</v>
      </c>
      <c r="J1441" s="45" t="s">
        <v>1651</v>
      </c>
      <c r="K1441" s="45">
        <v>3200</v>
      </c>
      <c r="L1441" s="58">
        <v>3200</v>
      </c>
      <c r="M1441" s="45" t="s">
        <v>2220</v>
      </c>
      <c r="N1441" s="45"/>
    </row>
    <row r="1442" ht="30" customHeight="1" spans="1:14">
      <c r="A1442" s="30">
        <f>COUNTA($A$4:A1441)</f>
        <v>936</v>
      </c>
      <c r="B1442" s="72" t="s">
        <v>1967</v>
      </c>
      <c r="C1442" s="45" t="s">
        <v>2212</v>
      </c>
      <c r="D1442" s="45" t="s">
        <v>2213</v>
      </c>
      <c r="E1442" s="45" t="s">
        <v>2221</v>
      </c>
      <c r="F1442" s="30" t="s">
        <v>173</v>
      </c>
      <c r="G1442" s="45">
        <v>5</v>
      </c>
      <c r="H1442" s="45" t="s">
        <v>28</v>
      </c>
      <c r="I1442" s="45" t="s">
        <v>2222</v>
      </c>
      <c r="J1442" s="45" t="s">
        <v>1507</v>
      </c>
      <c r="K1442" s="45">
        <v>1920</v>
      </c>
      <c r="L1442" s="58">
        <v>1920</v>
      </c>
      <c r="M1442" s="45" t="s">
        <v>2223</v>
      </c>
      <c r="N1442" s="45"/>
    </row>
    <row r="1443" ht="30" customHeight="1" spans="1:14">
      <c r="A1443" s="30">
        <f>COUNTA($A$4:A1442)</f>
        <v>937</v>
      </c>
      <c r="B1443" s="72" t="s">
        <v>1967</v>
      </c>
      <c r="C1443" s="45" t="s">
        <v>2212</v>
      </c>
      <c r="D1443" s="45" t="s">
        <v>2224</v>
      </c>
      <c r="E1443" s="45" t="s">
        <v>2225</v>
      </c>
      <c r="F1443" s="45" t="s">
        <v>95</v>
      </c>
      <c r="G1443" s="45">
        <v>3</v>
      </c>
      <c r="H1443" s="45" t="s">
        <v>28</v>
      </c>
      <c r="I1443" s="45" t="s">
        <v>2226</v>
      </c>
      <c r="J1443" s="45" t="s">
        <v>2227</v>
      </c>
      <c r="K1443" s="45">
        <v>3014.4</v>
      </c>
      <c r="L1443" s="58">
        <v>3577.6</v>
      </c>
      <c r="M1443" s="45" t="s">
        <v>2228</v>
      </c>
      <c r="N1443" s="45"/>
    </row>
    <row r="1444" ht="30" customHeight="1" spans="1:14">
      <c r="A1444" s="30"/>
      <c r="B1444" s="72"/>
      <c r="C1444" s="45"/>
      <c r="D1444" s="45"/>
      <c r="E1444" s="45"/>
      <c r="F1444" s="45"/>
      <c r="G1444" s="45"/>
      <c r="H1444" s="45" t="s">
        <v>29</v>
      </c>
      <c r="I1444" s="45" t="s">
        <v>2229</v>
      </c>
      <c r="J1444" s="45" t="s">
        <v>2230</v>
      </c>
      <c r="K1444" s="45">
        <v>563.2</v>
      </c>
      <c r="L1444" s="58"/>
      <c r="M1444" s="45"/>
      <c r="N1444" s="45"/>
    </row>
    <row r="1445" ht="25" customHeight="1" spans="1:14">
      <c r="A1445" s="30">
        <f>COUNTA($A$4:A1444)</f>
        <v>938</v>
      </c>
      <c r="B1445" s="72" t="s">
        <v>1967</v>
      </c>
      <c r="C1445" s="45" t="s">
        <v>2212</v>
      </c>
      <c r="D1445" s="45" t="s">
        <v>2231</v>
      </c>
      <c r="E1445" s="45" t="s">
        <v>2232</v>
      </c>
      <c r="F1445" s="45" t="s">
        <v>424</v>
      </c>
      <c r="G1445" s="45">
        <v>1</v>
      </c>
      <c r="H1445" s="45" t="s">
        <v>28</v>
      </c>
      <c r="I1445" s="45" t="s">
        <v>2233</v>
      </c>
      <c r="J1445" s="45" t="s">
        <v>1574</v>
      </c>
      <c r="K1445" s="45">
        <v>624</v>
      </c>
      <c r="L1445" s="58">
        <v>624</v>
      </c>
      <c r="M1445" s="45" t="s">
        <v>2234</v>
      </c>
      <c r="N1445" s="45"/>
    </row>
    <row r="1446" ht="25" customHeight="1" spans="1:14">
      <c r="A1446" s="30">
        <f>COUNTA($A$4:A1445)</f>
        <v>939</v>
      </c>
      <c r="B1446" s="72" t="s">
        <v>1967</v>
      </c>
      <c r="C1446" s="45" t="s">
        <v>2212</v>
      </c>
      <c r="D1446" s="45" t="s">
        <v>2231</v>
      </c>
      <c r="E1446" s="45" t="s">
        <v>2235</v>
      </c>
      <c r="F1446" s="45" t="s">
        <v>424</v>
      </c>
      <c r="G1446" s="45">
        <v>7</v>
      </c>
      <c r="H1446" s="45" t="s">
        <v>28</v>
      </c>
      <c r="I1446" s="45" t="s">
        <v>2233</v>
      </c>
      <c r="J1446" s="45" t="s">
        <v>1523</v>
      </c>
      <c r="K1446" s="45">
        <v>1296</v>
      </c>
      <c r="L1446" s="58">
        <v>1296</v>
      </c>
      <c r="M1446" s="45" t="s">
        <v>2236</v>
      </c>
      <c r="N1446" s="45"/>
    </row>
    <row r="1447" ht="25" customHeight="1" spans="1:14">
      <c r="A1447" s="30">
        <f>COUNTA($A$4:A1446)</f>
        <v>940</v>
      </c>
      <c r="B1447" s="72" t="s">
        <v>1967</v>
      </c>
      <c r="C1447" s="45" t="s">
        <v>2212</v>
      </c>
      <c r="D1447" s="45" t="s">
        <v>2231</v>
      </c>
      <c r="E1447" s="45" t="s">
        <v>2237</v>
      </c>
      <c r="F1447" s="30" t="s">
        <v>64</v>
      </c>
      <c r="G1447" s="45">
        <v>2</v>
      </c>
      <c r="H1447" s="45" t="s">
        <v>28</v>
      </c>
      <c r="I1447" s="45" t="s">
        <v>2233</v>
      </c>
      <c r="J1447" s="45" t="s">
        <v>1471</v>
      </c>
      <c r="K1447" s="45">
        <v>1280</v>
      </c>
      <c r="L1447" s="58">
        <v>1280</v>
      </c>
      <c r="M1447" s="45" t="s">
        <v>2238</v>
      </c>
      <c r="N1447" s="45"/>
    </row>
    <row r="1448" ht="25" customHeight="1" spans="1:14">
      <c r="A1448" s="30">
        <f>COUNTA($A$4:A1447)</f>
        <v>941</v>
      </c>
      <c r="B1448" s="72" t="s">
        <v>1967</v>
      </c>
      <c r="C1448" s="45" t="s">
        <v>2212</v>
      </c>
      <c r="D1448" s="45" t="s">
        <v>2239</v>
      </c>
      <c r="E1448" s="45" t="s">
        <v>2240</v>
      </c>
      <c r="F1448" s="45" t="s">
        <v>27</v>
      </c>
      <c r="G1448" s="45">
        <v>3</v>
      </c>
      <c r="H1448" s="45" t="s">
        <v>28</v>
      </c>
      <c r="I1448" s="45" t="s">
        <v>2241</v>
      </c>
      <c r="J1448" s="45" t="s">
        <v>1614</v>
      </c>
      <c r="K1448" s="45">
        <v>3840</v>
      </c>
      <c r="L1448" s="58">
        <v>3840</v>
      </c>
      <c r="M1448" s="45" t="s">
        <v>2242</v>
      </c>
      <c r="N1448" s="45"/>
    </row>
    <row r="1449" ht="25" customHeight="1" spans="1:14">
      <c r="A1449" s="30">
        <f>COUNTA($A$4:A1448)</f>
        <v>942</v>
      </c>
      <c r="B1449" s="72" t="s">
        <v>1967</v>
      </c>
      <c r="C1449" s="45" t="s">
        <v>2212</v>
      </c>
      <c r="D1449" s="45" t="s">
        <v>2243</v>
      </c>
      <c r="E1449" s="45" t="s">
        <v>2244</v>
      </c>
      <c r="F1449" s="45" t="s">
        <v>64</v>
      </c>
      <c r="G1449" s="45">
        <v>2</v>
      </c>
      <c r="H1449" s="30" t="s">
        <v>2245</v>
      </c>
      <c r="I1449" s="30" t="s">
        <v>2246</v>
      </c>
      <c r="J1449" s="45" t="s">
        <v>1459</v>
      </c>
      <c r="K1449" s="45">
        <v>672</v>
      </c>
      <c r="L1449" s="58">
        <v>1312</v>
      </c>
      <c r="M1449" s="45"/>
      <c r="N1449" s="45"/>
    </row>
    <row r="1450" ht="25" customHeight="1" spans="1:14">
      <c r="A1450" s="30"/>
      <c r="B1450" s="72"/>
      <c r="C1450" s="45"/>
      <c r="D1450" s="45"/>
      <c r="E1450" s="45"/>
      <c r="F1450" s="45"/>
      <c r="G1450" s="45"/>
      <c r="H1450" s="45" t="s">
        <v>28</v>
      </c>
      <c r="I1450" s="30" t="s">
        <v>2246</v>
      </c>
      <c r="J1450" s="45" t="s">
        <v>1444</v>
      </c>
      <c r="K1450" s="45">
        <v>640</v>
      </c>
      <c r="L1450" s="58"/>
      <c r="M1450" s="45"/>
      <c r="N1450" s="45"/>
    </row>
    <row r="1451" ht="25" customHeight="1" spans="1:14">
      <c r="A1451" s="30">
        <f>COUNTA($A$4:A1450)</f>
        <v>943</v>
      </c>
      <c r="B1451" s="72" t="s">
        <v>1967</v>
      </c>
      <c r="C1451" s="30" t="s">
        <v>2212</v>
      </c>
      <c r="D1451" s="30" t="s">
        <v>2243</v>
      </c>
      <c r="E1451" s="30" t="s">
        <v>2247</v>
      </c>
      <c r="F1451" s="30" t="s">
        <v>34</v>
      </c>
      <c r="G1451" s="30">
        <v>4</v>
      </c>
      <c r="H1451" s="45" t="s">
        <v>28</v>
      </c>
      <c r="I1451" s="45" t="s">
        <v>2246</v>
      </c>
      <c r="J1451" s="45" t="s">
        <v>2248</v>
      </c>
      <c r="K1451" s="45">
        <v>2752</v>
      </c>
      <c r="L1451" s="58">
        <v>3014.4</v>
      </c>
      <c r="M1451" s="45"/>
      <c r="N1451" s="45"/>
    </row>
    <row r="1452" ht="25" customHeight="1" spans="1:14">
      <c r="A1452" s="30"/>
      <c r="B1452" s="72"/>
      <c r="C1452" s="30"/>
      <c r="D1452" s="30"/>
      <c r="E1452" s="30"/>
      <c r="F1452" s="30"/>
      <c r="G1452" s="30"/>
      <c r="H1452" s="45" t="s">
        <v>29</v>
      </c>
      <c r="I1452" s="45" t="s">
        <v>2246</v>
      </c>
      <c r="J1452" s="45" t="s">
        <v>2249</v>
      </c>
      <c r="K1452" s="45">
        <v>262.4</v>
      </c>
      <c r="L1452" s="58"/>
      <c r="M1452" s="45"/>
      <c r="N1452" s="45"/>
    </row>
    <row r="1453" ht="25" customHeight="1" spans="1:14">
      <c r="A1453" s="30">
        <f>COUNTA($A$4:A1452)</f>
        <v>944</v>
      </c>
      <c r="B1453" s="72" t="s">
        <v>1967</v>
      </c>
      <c r="C1453" s="45" t="s">
        <v>2250</v>
      </c>
      <c r="D1453" s="45" t="s">
        <v>2251</v>
      </c>
      <c r="E1453" s="45" t="s">
        <v>2252</v>
      </c>
      <c r="F1453" s="45" t="s">
        <v>173</v>
      </c>
      <c r="G1453" s="45">
        <v>4</v>
      </c>
      <c r="H1453" s="45" t="s">
        <v>28</v>
      </c>
      <c r="I1453" s="45" t="s">
        <v>2251</v>
      </c>
      <c r="J1453" s="45" t="s">
        <v>1854</v>
      </c>
      <c r="K1453" s="45">
        <v>1776</v>
      </c>
      <c r="L1453" s="58">
        <v>2916</v>
      </c>
      <c r="M1453" s="45" t="s">
        <v>2253</v>
      </c>
      <c r="N1453" s="45"/>
    </row>
    <row r="1454" ht="25" customHeight="1" spans="1:14">
      <c r="A1454" s="30"/>
      <c r="B1454" s="72"/>
      <c r="C1454" s="45"/>
      <c r="D1454" s="45"/>
      <c r="E1454" s="45"/>
      <c r="F1454" s="45"/>
      <c r="G1454" s="45"/>
      <c r="H1454" s="45" t="s">
        <v>55</v>
      </c>
      <c r="I1454" s="45" t="s">
        <v>2251</v>
      </c>
      <c r="J1454" s="45" t="s">
        <v>1444</v>
      </c>
      <c r="K1454" s="45">
        <v>300</v>
      </c>
      <c r="L1454" s="58"/>
      <c r="M1454" s="45"/>
      <c r="N1454" s="45"/>
    </row>
    <row r="1455" ht="25" customHeight="1" spans="1:14">
      <c r="A1455" s="30"/>
      <c r="B1455" s="72"/>
      <c r="C1455" s="45"/>
      <c r="D1455" s="45"/>
      <c r="E1455" s="45"/>
      <c r="F1455" s="45"/>
      <c r="G1455" s="45"/>
      <c r="H1455" s="45" t="s">
        <v>29</v>
      </c>
      <c r="I1455" s="45" t="s">
        <v>2251</v>
      </c>
      <c r="J1455" s="45" t="s">
        <v>1471</v>
      </c>
      <c r="K1455" s="45">
        <v>480</v>
      </c>
      <c r="L1455" s="58"/>
      <c r="M1455" s="45"/>
      <c r="N1455" s="45"/>
    </row>
    <row r="1456" ht="25" customHeight="1" spans="1:14">
      <c r="A1456" s="30"/>
      <c r="B1456" s="72"/>
      <c r="C1456" s="45"/>
      <c r="D1456" s="45"/>
      <c r="E1456" s="45"/>
      <c r="F1456" s="45"/>
      <c r="G1456" s="45"/>
      <c r="H1456" s="30" t="s">
        <v>23</v>
      </c>
      <c r="I1456" s="45" t="s">
        <v>2251</v>
      </c>
      <c r="J1456" s="45" t="s">
        <v>1444</v>
      </c>
      <c r="K1456" s="45">
        <v>360</v>
      </c>
      <c r="L1456" s="58"/>
      <c r="M1456" s="45"/>
      <c r="N1456" s="45"/>
    </row>
    <row r="1457" ht="25" customHeight="1" spans="1:14">
      <c r="A1457" s="30">
        <f>COUNTA($A$4:A1456)</f>
        <v>945</v>
      </c>
      <c r="B1457" s="72" t="s">
        <v>1967</v>
      </c>
      <c r="C1457" s="45" t="s">
        <v>2250</v>
      </c>
      <c r="D1457" s="45" t="s">
        <v>2254</v>
      </c>
      <c r="E1457" s="45" t="s">
        <v>2255</v>
      </c>
      <c r="F1457" s="45" t="s">
        <v>424</v>
      </c>
      <c r="G1457" s="45">
        <v>3</v>
      </c>
      <c r="H1457" s="45" t="s">
        <v>28</v>
      </c>
      <c r="I1457" s="45" t="s">
        <v>2254</v>
      </c>
      <c r="J1457" s="45" t="s">
        <v>1471</v>
      </c>
      <c r="K1457" s="45">
        <v>960</v>
      </c>
      <c r="L1457" s="58">
        <v>960</v>
      </c>
      <c r="M1457" s="45"/>
      <c r="N1457" s="45"/>
    </row>
    <row r="1458" ht="25" customHeight="1" spans="1:14">
      <c r="A1458" s="30">
        <f>COUNTA($A$4:A1457)</f>
        <v>946</v>
      </c>
      <c r="B1458" s="72" t="s">
        <v>1967</v>
      </c>
      <c r="C1458" s="45" t="s">
        <v>2250</v>
      </c>
      <c r="D1458" s="45" t="s">
        <v>2251</v>
      </c>
      <c r="E1458" s="45" t="s">
        <v>2256</v>
      </c>
      <c r="F1458" s="45" t="s">
        <v>173</v>
      </c>
      <c r="G1458" s="45">
        <v>5</v>
      </c>
      <c r="H1458" s="45" t="s">
        <v>28</v>
      </c>
      <c r="I1458" s="45" t="s">
        <v>2251</v>
      </c>
      <c r="J1458" s="45" t="s">
        <v>1483</v>
      </c>
      <c r="K1458" s="45">
        <v>1632</v>
      </c>
      <c r="L1458" s="58">
        <v>2352</v>
      </c>
      <c r="M1458" s="45" t="s">
        <v>2257</v>
      </c>
      <c r="N1458" s="45"/>
    </row>
    <row r="1459" ht="25" customHeight="1" spans="1:14">
      <c r="A1459" s="30"/>
      <c r="B1459" s="72"/>
      <c r="C1459" s="45"/>
      <c r="D1459" s="45"/>
      <c r="E1459" s="45"/>
      <c r="F1459" s="45"/>
      <c r="G1459" s="45"/>
      <c r="H1459" s="45" t="s">
        <v>29</v>
      </c>
      <c r="I1459" s="45" t="s">
        <v>2251</v>
      </c>
      <c r="J1459" s="45" t="s">
        <v>1508</v>
      </c>
      <c r="K1459" s="45">
        <v>720</v>
      </c>
      <c r="L1459" s="58"/>
      <c r="M1459" s="45"/>
      <c r="N1459" s="45"/>
    </row>
    <row r="1460" ht="25" customHeight="1" spans="1:14">
      <c r="A1460" s="30">
        <f>COUNTA($A$4:A1459)</f>
        <v>947</v>
      </c>
      <c r="B1460" s="72" t="s">
        <v>1967</v>
      </c>
      <c r="C1460" s="45" t="s">
        <v>2250</v>
      </c>
      <c r="D1460" s="45" t="s">
        <v>2251</v>
      </c>
      <c r="E1460" s="45" t="s">
        <v>2258</v>
      </c>
      <c r="F1460" s="45" t="s">
        <v>67</v>
      </c>
      <c r="G1460" s="45">
        <v>5</v>
      </c>
      <c r="H1460" s="45" t="s">
        <v>28</v>
      </c>
      <c r="I1460" s="45" t="s">
        <v>2251</v>
      </c>
      <c r="J1460" s="45" t="s">
        <v>1471</v>
      </c>
      <c r="K1460" s="45">
        <v>1280</v>
      </c>
      <c r="L1460" s="58">
        <v>1600</v>
      </c>
      <c r="M1460" s="45" t="s">
        <v>2259</v>
      </c>
      <c r="N1460" s="45"/>
    </row>
    <row r="1461" ht="25" customHeight="1" spans="1:14">
      <c r="A1461" s="30"/>
      <c r="B1461" s="72"/>
      <c r="C1461" s="45"/>
      <c r="D1461" s="45"/>
      <c r="E1461" s="45"/>
      <c r="F1461" s="45"/>
      <c r="G1461" s="45"/>
      <c r="H1461" s="45" t="s">
        <v>29</v>
      </c>
      <c r="I1461" s="45" t="s">
        <v>2251</v>
      </c>
      <c r="J1461" s="45" t="s">
        <v>1444</v>
      </c>
      <c r="K1461" s="45">
        <v>320</v>
      </c>
      <c r="L1461" s="58"/>
      <c r="M1461" s="45"/>
      <c r="N1461" s="45"/>
    </row>
    <row r="1462" ht="25" customHeight="1" spans="1:14">
      <c r="A1462" s="30">
        <f>COUNTA($A$4:A1461)</f>
        <v>948</v>
      </c>
      <c r="B1462" s="72" t="s">
        <v>1967</v>
      </c>
      <c r="C1462" s="45" t="s">
        <v>2250</v>
      </c>
      <c r="D1462" s="45" t="s">
        <v>2254</v>
      </c>
      <c r="E1462" s="45" t="s">
        <v>2260</v>
      </c>
      <c r="F1462" s="45" t="s">
        <v>424</v>
      </c>
      <c r="G1462" s="45">
        <v>6</v>
      </c>
      <c r="H1462" s="45" t="s">
        <v>2026</v>
      </c>
      <c r="I1462" s="45" t="s">
        <v>2261</v>
      </c>
      <c r="J1462" s="45" t="s">
        <v>2001</v>
      </c>
      <c r="K1462" s="45">
        <v>300</v>
      </c>
      <c r="L1462" s="58">
        <v>552</v>
      </c>
      <c r="M1462" s="45"/>
      <c r="N1462" s="45"/>
    </row>
    <row r="1463" ht="25" customHeight="1" spans="1:14">
      <c r="A1463" s="30"/>
      <c r="B1463" s="72"/>
      <c r="C1463" s="45"/>
      <c r="D1463" s="45"/>
      <c r="E1463" s="45"/>
      <c r="F1463" s="45"/>
      <c r="G1463" s="45"/>
      <c r="H1463" s="30" t="s">
        <v>23</v>
      </c>
      <c r="I1463" s="45" t="s">
        <v>2261</v>
      </c>
      <c r="J1463" s="45" t="s">
        <v>1705</v>
      </c>
      <c r="K1463" s="45">
        <v>252</v>
      </c>
      <c r="L1463" s="58"/>
      <c r="M1463" s="45"/>
      <c r="N1463" s="45"/>
    </row>
    <row r="1464" ht="25" customHeight="1" spans="1:14">
      <c r="A1464" s="30">
        <f>COUNTA($A$4:A1463)</f>
        <v>949</v>
      </c>
      <c r="B1464" s="72" t="s">
        <v>1967</v>
      </c>
      <c r="C1464" s="45" t="s">
        <v>2250</v>
      </c>
      <c r="D1464" s="45" t="s">
        <v>2254</v>
      </c>
      <c r="E1464" s="45" t="s">
        <v>2262</v>
      </c>
      <c r="F1464" s="45" t="s">
        <v>34</v>
      </c>
      <c r="G1464" s="45">
        <v>2</v>
      </c>
      <c r="H1464" s="45" t="s">
        <v>28</v>
      </c>
      <c r="I1464" s="45" t="s">
        <v>2263</v>
      </c>
      <c r="J1464" s="45" t="s">
        <v>1574</v>
      </c>
      <c r="K1464" s="45">
        <v>832</v>
      </c>
      <c r="L1464" s="58">
        <v>832</v>
      </c>
      <c r="M1464" s="45"/>
      <c r="N1464" s="45"/>
    </row>
    <row r="1465" ht="25" customHeight="1" spans="1:14">
      <c r="A1465" s="30">
        <f>COUNTA($A$4:A1464)</f>
        <v>950</v>
      </c>
      <c r="B1465" s="72" t="s">
        <v>1967</v>
      </c>
      <c r="C1465" s="45" t="s">
        <v>2250</v>
      </c>
      <c r="D1465" s="45" t="s">
        <v>2254</v>
      </c>
      <c r="E1465" s="45" t="s">
        <v>2264</v>
      </c>
      <c r="F1465" s="45" t="s">
        <v>34</v>
      </c>
      <c r="G1465" s="45">
        <v>1</v>
      </c>
      <c r="H1465" s="45" t="s">
        <v>29</v>
      </c>
      <c r="I1465" s="45" t="s">
        <v>2265</v>
      </c>
      <c r="J1465" s="45" t="s">
        <v>2266</v>
      </c>
      <c r="K1465" s="45">
        <v>918.4</v>
      </c>
      <c r="L1465" s="78">
        <v>1408</v>
      </c>
      <c r="M1465" s="45" t="s">
        <v>2267</v>
      </c>
      <c r="N1465" s="44" t="s">
        <v>1230</v>
      </c>
    </row>
    <row r="1466" ht="25" customHeight="1" spans="1:14">
      <c r="A1466" s="30"/>
      <c r="B1466" s="72"/>
      <c r="C1466" s="45"/>
      <c r="D1466" s="45"/>
      <c r="E1466" s="45"/>
      <c r="F1466" s="45"/>
      <c r="G1466" s="45"/>
      <c r="H1466" s="45" t="s">
        <v>28</v>
      </c>
      <c r="I1466" s="45" t="s">
        <v>2268</v>
      </c>
      <c r="J1466" s="45" t="s">
        <v>2269</v>
      </c>
      <c r="K1466" s="45">
        <v>755.2</v>
      </c>
      <c r="L1466" s="78"/>
      <c r="M1466" s="45"/>
      <c r="N1466" s="45"/>
    </row>
    <row r="1467" ht="25" customHeight="1" spans="1:14">
      <c r="A1467" s="30">
        <f>COUNTA($A$4:A1466)</f>
        <v>951</v>
      </c>
      <c r="B1467" s="72" t="s">
        <v>1967</v>
      </c>
      <c r="C1467" s="45" t="s">
        <v>2270</v>
      </c>
      <c r="D1467" s="45" t="s">
        <v>2271</v>
      </c>
      <c r="E1467" s="45" t="s">
        <v>2272</v>
      </c>
      <c r="F1467" s="45" t="s">
        <v>64</v>
      </c>
      <c r="G1467" s="45">
        <v>5</v>
      </c>
      <c r="H1467" s="45" t="s">
        <v>28</v>
      </c>
      <c r="I1467" s="45" t="s">
        <v>2271</v>
      </c>
      <c r="J1467" s="45" t="s">
        <v>1666</v>
      </c>
      <c r="K1467" s="45">
        <v>2112</v>
      </c>
      <c r="L1467" s="58">
        <v>3352</v>
      </c>
      <c r="M1467" s="45"/>
      <c r="N1467" s="45"/>
    </row>
    <row r="1468" ht="25" customHeight="1" spans="1:14">
      <c r="A1468" s="30"/>
      <c r="B1468" s="72"/>
      <c r="C1468" s="45"/>
      <c r="D1468" s="45"/>
      <c r="E1468" s="45"/>
      <c r="F1468" s="45"/>
      <c r="G1468" s="45"/>
      <c r="H1468" s="45" t="s">
        <v>42</v>
      </c>
      <c r="I1468" s="45" t="s">
        <v>2271</v>
      </c>
      <c r="J1468" s="45" t="s">
        <v>1471</v>
      </c>
      <c r="K1468" s="45">
        <v>800</v>
      </c>
      <c r="L1468" s="58"/>
      <c r="M1468" s="45"/>
      <c r="N1468" s="45"/>
    </row>
    <row r="1469" ht="25" customHeight="1" spans="1:14">
      <c r="A1469" s="30"/>
      <c r="B1469" s="72"/>
      <c r="C1469" s="45"/>
      <c r="D1469" s="45"/>
      <c r="E1469" s="45"/>
      <c r="F1469" s="45"/>
      <c r="G1469" s="45"/>
      <c r="H1469" s="45" t="s">
        <v>55</v>
      </c>
      <c r="I1469" s="45" t="s">
        <v>2271</v>
      </c>
      <c r="J1469" s="45" t="s">
        <v>1560</v>
      </c>
      <c r="K1469" s="45">
        <v>440</v>
      </c>
      <c r="L1469" s="58"/>
      <c r="M1469" s="45"/>
      <c r="N1469" s="45"/>
    </row>
    <row r="1470" ht="25" customHeight="1" spans="1:14">
      <c r="A1470" s="30">
        <f>COUNTA($A$4:A1469)</f>
        <v>952</v>
      </c>
      <c r="B1470" s="72" t="s">
        <v>1967</v>
      </c>
      <c r="C1470" s="45" t="s">
        <v>2270</v>
      </c>
      <c r="D1470" s="45" t="s">
        <v>2271</v>
      </c>
      <c r="E1470" s="45" t="s">
        <v>2273</v>
      </c>
      <c r="F1470" s="45" t="s">
        <v>67</v>
      </c>
      <c r="G1470" s="45">
        <v>6</v>
      </c>
      <c r="H1470" s="45" t="s">
        <v>28</v>
      </c>
      <c r="I1470" s="45" t="s">
        <v>2271</v>
      </c>
      <c r="J1470" s="45" t="s">
        <v>1444</v>
      </c>
      <c r="K1470" s="45">
        <v>640</v>
      </c>
      <c r="L1470" s="58">
        <v>640</v>
      </c>
      <c r="M1470" s="45"/>
      <c r="N1470" s="45"/>
    </row>
    <row r="1471" ht="43" customHeight="1" spans="1:14">
      <c r="A1471" s="30">
        <f>COUNTA($A$4:A1470)</f>
        <v>953</v>
      </c>
      <c r="B1471" s="72" t="s">
        <v>1967</v>
      </c>
      <c r="C1471" s="45" t="s">
        <v>2270</v>
      </c>
      <c r="D1471" s="18" t="s">
        <v>2274</v>
      </c>
      <c r="E1471" s="18" t="s">
        <v>2275</v>
      </c>
      <c r="F1471" s="45" t="s">
        <v>27</v>
      </c>
      <c r="G1471" s="45">
        <v>2</v>
      </c>
      <c r="H1471" s="18" t="s">
        <v>29</v>
      </c>
      <c r="I1471" s="18" t="s">
        <v>2274</v>
      </c>
      <c r="J1471" s="18" t="s">
        <v>1471</v>
      </c>
      <c r="K1471" s="49">
        <v>640</v>
      </c>
      <c r="L1471" s="78">
        <v>128</v>
      </c>
      <c r="M1471" s="45" t="s">
        <v>2276</v>
      </c>
      <c r="N1471" s="44" t="s">
        <v>1230</v>
      </c>
    </row>
    <row r="1472" ht="25" customHeight="1" spans="1:14">
      <c r="A1472" s="30">
        <f>COUNTA($A$4:A1471)</f>
        <v>954</v>
      </c>
      <c r="B1472" s="72" t="s">
        <v>1967</v>
      </c>
      <c r="C1472" s="45" t="s">
        <v>2270</v>
      </c>
      <c r="D1472" s="18" t="s">
        <v>2274</v>
      </c>
      <c r="E1472" s="45" t="s">
        <v>2277</v>
      </c>
      <c r="F1472" s="30" t="s">
        <v>34</v>
      </c>
      <c r="G1472" s="45">
        <v>2</v>
      </c>
      <c r="H1472" s="45" t="s">
        <v>28</v>
      </c>
      <c r="I1472" s="18" t="s">
        <v>2274</v>
      </c>
      <c r="J1472" s="45" t="s">
        <v>1505</v>
      </c>
      <c r="K1472" s="45">
        <v>1600</v>
      </c>
      <c r="L1472" s="58">
        <v>1600</v>
      </c>
      <c r="M1472" s="45"/>
      <c r="N1472" s="45"/>
    </row>
    <row r="1473" ht="25" customHeight="1" spans="1:14">
      <c r="A1473" s="30">
        <f>COUNTA($A$4:A1472)</f>
        <v>955</v>
      </c>
      <c r="B1473" s="72" t="s">
        <v>1967</v>
      </c>
      <c r="C1473" s="45" t="s">
        <v>2270</v>
      </c>
      <c r="D1473" s="45" t="s">
        <v>2278</v>
      </c>
      <c r="E1473" s="45" t="s">
        <v>2279</v>
      </c>
      <c r="F1473" s="45" t="s">
        <v>173</v>
      </c>
      <c r="G1473" s="45">
        <v>4</v>
      </c>
      <c r="H1473" s="45" t="s">
        <v>28</v>
      </c>
      <c r="I1473" s="58" t="s">
        <v>2278</v>
      </c>
      <c r="J1473" s="45" t="s">
        <v>1674</v>
      </c>
      <c r="K1473" s="80">
        <v>2256</v>
      </c>
      <c r="L1473" s="58">
        <v>2856</v>
      </c>
      <c r="M1473" s="45" t="s">
        <v>2280</v>
      </c>
      <c r="N1473" s="45"/>
    </row>
    <row r="1474" ht="25" customHeight="1" spans="1:14">
      <c r="A1474" s="30"/>
      <c r="B1474" s="72"/>
      <c r="C1474" s="45"/>
      <c r="D1474" s="45"/>
      <c r="E1474" s="45"/>
      <c r="F1474" s="45"/>
      <c r="G1474" s="45"/>
      <c r="H1474" s="45" t="s">
        <v>42</v>
      </c>
      <c r="I1474" s="58" t="s">
        <v>2278</v>
      </c>
      <c r="J1474" s="45" t="s">
        <v>1444</v>
      </c>
      <c r="K1474" s="80">
        <v>300</v>
      </c>
      <c r="L1474" s="58"/>
      <c r="M1474" s="45"/>
      <c r="N1474" s="45"/>
    </row>
    <row r="1475" ht="25" customHeight="1" spans="1:14">
      <c r="A1475" s="30"/>
      <c r="B1475" s="72"/>
      <c r="C1475" s="45"/>
      <c r="D1475" s="45"/>
      <c r="E1475" s="45"/>
      <c r="F1475" s="45"/>
      <c r="G1475" s="45"/>
      <c r="H1475" s="45" t="s">
        <v>55</v>
      </c>
      <c r="I1475" s="58" t="s">
        <v>2278</v>
      </c>
      <c r="J1475" s="45" t="s">
        <v>1444</v>
      </c>
      <c r="K1475" s="80">
        <v>300</v>
      </c>
      <c r="L1475" s="58"/>
      <c r="M1475" s="45"/>
      <c r="N1475" s="45"/>
    </row>
    <row r="1476" ht="25" customHeight="1" spans="1:14">
      <c r="A1476" s="30">
        <f>COUNTA($A$4:A1475)</f>
        <v>956</v>
      </c>
      <c r="B1476" s="72" t="s">
        <v>1967</v>
      </c>
      <c r="C1476" s="30" t="s">
        <v>2281</v>
      </c>
      <c r="D1476" s="30" t="s">
        <v>2282</v>
      </c>
      <c r="E1476" s="30" t="s">
        <v>2283</v>
      </c>
      <c r="F1476" s="30" t="s">
        <v>64</v>
      </c>
      <c r="G1476" s="30" t="s">
        <v>760</v>
      </c>
      <c r="H1476" s="30" t="s">
        <v>2284</v>
      </c>
      <c r="I1476" s="33" t="s">
        <v>2281</v>
      </c>
      <c r="J1476" s="30" t="s">
        <v>1471</v>
      </c>
      <c r="K1476" s="30">
        <v>800</v>
      </c>
      <c r="L1476" s="33">
        <v>2400</v>
      </c>
      <c r="M1476" s="30"/>
      <c r="N1476" s="30"/>
    </row>
    <row r="1477" ht="25" customHeight="1" spans="1:14">
      <c r="A1477" s="30"/>
      <c r="B1477" s="72"/>
      <c r="C1477" s="30"/>
      <c r="D1477" s="30"/>
      <c r="E1477" s="30"/>
      <c r="F1477" s="30"/>
      <c r="G1477" s="30"/>
      <c r="H1477" s="30" t="s">
        <v>28</v>
      </c>
      <c r="I1477" s="33" t="s">
        <v>2281</v>
      </c>
      <c r="J1477" s="30" t="s">
        <v>1463</v>
      </c>
      <c r="K1477" s="30">
        <v>960</v>
      </c>
      <c r="L1477" s="33"/>
      <c r="M1477" s="30"/>
      <c r="N1477" s="30"/>
    </row>
    <row r="1478" ht="25" customHeight="1" spans="1:14">
      <c r="A1478" s="30"/>
      <c r="B1478" s="72"/>
      <c r="C1478" s="30"/>
      <c r="D1478" s="30"/>
      <c r="E1478" s="30"/>
      <c r="F1478" s="30"/>
      <c r="G1478" s="30"/>
      <c r="H1478" s="30" t="s">
        <v>29</v>
      </c>
      <c r="I1478" s="33" t="s">
        <v>2281</v>
      </c>
      <c r="J1478" s="30" t="s">
        <v>1471</v>
      </c>
      <c r="K1478" s="30">
        <v>640</v>
      </c>
      <c r="L1478" s="33"/>
      <c r="M1478" s="30"/>
      <c r="N1478" s="30"/>
    </row>
    <row r="1479" ht="25" customHeight="1" spans="1:14">
      <c r="A1479" s="30">
        <f>COUNTA($A$4:A1478)</f>
        <v>957</v>
      </c>
      <c r="B1479" s="72" t="s">
        <v>1967</v>
      </c>
      <c r="C1479" s="30" t="s">
        <v>2281</v>
      </c>
      <c r="D1479" s="30" t="s">
        <v>2282</v>
      </c>
      <c r="E1479" s="30" t="s">
        <v>2285</v>
      </c>
      <c r="F1479" s="30" t="s">
        <v>64</v>
      </c>
      <c r="G1479" s="30">
        <v>4</v>
      </c>
      <c r="H1479" s="30" t="s">
        <v>2284</v>
      </c>
      <c r="I1479" s="33" t="s">
        <v>2281</v>
      </c>
      <c r="J1479" s="30" t="s">
        <v>1444</v>
      </c>
      <c r="K1479" s="30">
        <v>400</v>
      </c>
      <c r="L1479" s="33">
        <v>1040</v>
      </c>
      <c r="M1479" s="30" t="s">
        <v>2286</v>
      </c>
      <c r="N1479" s="30"/>
    </row>
    <row r="1480" ht="25" customHeight="1" spans="1:14">
      <c r="A1480" s="30"/>
      <c r="B1480" s="72"/>
      <c r="C1480" s="30"/>
      <c r="D1480" s="30"/>
      <c r="E1480" s="30"/>
      <c r="F1480" s="30"/>
      <c r="G1480" s="30"/>
      <c r="H1480" s="30" t="s">
        <v>29</v>
      </c>
      <c r="I1480" s="33" t="s">
        <v>2281</v>
      </c>
      <c r="J1480" s="30" t="s">
        <v>1471</v>
      </c>
      <c r="K1480" s="30">
        <v>640</v>
      </c>
      <c r="L1480" s="33"/>
      <c r="M1480" s="30"/>
      <c r="N1480" s="30"/>
    </row>
    <row r="1481" ht="25" customHeight="1" spans="1:14">
      <c r="A1481" s="30">
        <f>COUNTA($A$4:A1480)</f>
        <v>958</v>
      </c>
      <c r="B1481" s="72" t="s">
        <v>1967</v>
      </c>
      <c r="C1481" s="30" t="s">
        <v>2281</v>
      </c>
      <c r="D1481" s="30" t="s">
        <v>2282</v>
      </c>
      <c r="E1481" s="30" t="s">
        <v>2287</v>
      </c>
      <c r="F1481" s="30" t="s">
        <v>64</v>
      </c>
      <c r="G1481" s="30" t="s">
        <v>760</v>
      </c>
      <c r="H1481" s="30" t="s">
        <v>44</v>
      </c>
      <c r="I1481" s="33" t="s">
        <v>2281</v>
      </c>
      <c r="J1481" s="30" t="s">
        <v>1463</v>
      </c>
      <c r="K1481" s="30">
        <v>480</v>
      </c>
      <c r="L1481" s="33">
        <v>960</v>
      </c>
      <c r="M1481" s="30" t="s">
        <v>2288</v>
      </c>
      <c r="N1481" s="30"/>
    </row>
    <row r="1482" ht="25" customHeight="1" spans="1:14">
      <c r="A1482" s="30"/>
      <c r="B1482" s="72"/>
      <c r="C1482" s="30"/>
      <c r="D1482" s="30"/>
      <c r="E1482" s="30"/>
      <c r="F1482" s="30"/>
      <c r="G1482" s="30"/>
      <c r="H1482" s="30" t="s">
        <v>129</v>
      </c>
      <c r="I1482" s="33" t="s">
        <v>2281</v>
      </c>
      <c r="J1482" s="30" t="s">
        <v>1444</v>
      </c>
      <c r="K1482" s="30">
        <v>480</v>
      </c>
      <c r="L1482" s="33"/>
      <c r="M1482" s="30"/>
      <c r="N1482" s="30"/>
    </row>
    <row r="1483" ht="25" customHeight="1" spans="1:14">
      <c r="A1483" s="30">
        <f>COUNTA($A$4:A1482)</f>
        <v>959</v>
      </c>
      <c r="B1483" s="72" t="s">
        <v>1967</v>
      </c>
      <c r="C1483" s="30" t="s">
        <v>2281</v>
      </c>
      <c r="D1483" s="30" t="s">
        <v>2289</v>
      </c>
      <c r="E1483" s="30" t="s">
        <v>2290</v>
      </c>
      <c r="F1483" s="30" t="s">
        <v>173</v>
      </c>
      <c r="G1483" s="30" t="s">
        <v>2291</v>
      </c>
      <c r="H1483" s="30" t="s">
        <v>1701</v>
      </c>
      <c r="I1483" s="33" t="s">
        <v>2281</v>
      </c>
      <c r="J1483" s="30" t="s">
        <v>1508</v>
      </c>
      <c r="K1483" s="30">
        <v>1080</v>
      </c>
      <c r="L1483" s="78">
        <v>2120</v>
      </c>
      <c r="M1483" s="30" t="s">
        <v>2292</v>
      </c>
      <c r="N1483" s="44" t="s">
        <v>1230</v>
      </c>
    </row>
    <row r="1484" ht="25" customHeight="1" spans="1:14">
      <c r="A1484" s="30"/>
      <c r="B1484" s="72"/>
      <c r="C1484" s="30"/>
      <c r="D1484" s="30"/>
      <c r="E1484" s="30"/>
      <c r="F1484" s="30"/>
      <c r="G1484" s="30"/>
      <c r="H1484" s="30" t="s">
        <v>23</v>
      </c>
      <c r="I1484" s="33" t="s">
        <v>2281</v>
      </c>
      <c r="J1484" s="30" t="s">
        <v>1508</v>
      </c>
      <c r="K1484" s="44">
        <v>1080</v>
      </c>
      <c r="L1484" s="78"/>
      <c r="M1484" s="30"/>
      <c r="N1484" s="44"/>
    </row>
    <row r="1485" ht="25" customHeight="1" spans="1:14">
      <c r="A1485" s="30">
        <f>COUNTA($A$4:A1484)</f>
        <v>960</v>
      </c>
      <c r="B1485" s="72" t="s">
        <v>1967</v>
      </c>
      <c r="C1485" s="30" t="s">
        <v>2281</v>
      </c>
      <c r="D1485" s="30" t="s">
        <v>2293</v>
      </c>
      <c r="E1485" s="30" t="s">
        <v>2294</v>
      </c>
      <c r="F1485" s="30" t="s">
        <v>64</v>
      </c>
      <c r="G1485" s="30" t="s">
        <v>760</v>
      </c>
      <c r="H1485" s="30" t="s">
        <v>29</v>
      </c>
      <c r="I1485" s="33" t="s">
        <v>2281</v>
      </c>
      <c r="J1485" s="30" t="s">
        <v>1651</v>
      </c>
      <c r="K1485" s="30">
        <v>1600</v>
      </c>
      <c r="L1485" s="33">
        <v>2600</v>
      </c>
      <c r="M1485" s="30"/>
      <c r="N1485" s="30"/>
    </row>
    <row r="1486" ht="25" customHeight="1" spans="1:14">
      <c r="A1486" s="30"/>
      <c r="B1486" s="72"/>
      <c r="C1486" s="30"/>
      <c r="D1486" s="30"/>
      <c r="E1486" s="30"/>
      <c r="F1486" s="30"/>
      <c r="G1486" s="30"/>
      <c r="H1486" s="30" t="s">
        <v>2284</v>
      </c>
      <c r="I1486" s="33" t="s">
        <v>2281</v>
      </c>
      <c r="J1486" s="30" t="s">
        <v>1505</v>
      </c>
      <c r="K1486" s="30">
        <v>1000</v>
      </c>
      <c r="L1486" s="33"/>
      <c r="M1486" s="30"/>
      <c r="N1486" s="30"/>
    </row>
    <row r="1487" ht="25" customHeight="1" spans="1:14">
      <c r="A1487" s="30">
        <f>COUNTA($A$4:A1486)</f>
        <v>961</v>
      </c>
      <c r="B1487" s="72" t="s">
        <v>1967</v>
      </c>
      <c r="C1487" s="30" t="s">
        <v>2281</v>
      </c>
      <c r="D1487" s="30" t="s">
        <v>2295</v>
      </c>
      <c r="E1487" s="30" t="s">
        <v>2296</v>
      </c>
      <c r="F1487" s="33" t="s">
        <v>64</v>
      </c>
      <c r="G1487" s="33" t="s">
        <v>777</v>
      </c>
      <c r="H1487" s="30" t="s">
        <v>2297</v>
      </c>
      <c r="I1487" s="33" t="s">
        <v>2281</v>
      </c>
      <c r="J1487" s="30" t="s">
        <v>1444</v>
      </c>
      <c r="K1487" s="31">
        <v>400</v>
      </c>
      <c r="L1487" s="41">
        <v>400</v>
      </c>
      <c r="M1487" s="30"/>
      <c r="N1487" s="30"/>
    </row>
    <row r="1488" ht="25" customHeight="1" spans="1:14">
      <c r="A1488" s="30">
        <f>COUNTA($A$4:A1487)</f>
        <v>962</v>
      </c>
      <c r="B1488" s="72" t="s">
        <v>1967</v>
      </c>
      <c r="C1488" s="30" t="s">
        <v>2281</v>
      </c>
      <c r="D1488" s="30" t="s">
        <v>2295</v>
      </c>
      <c r="E1488" s="30" t="s">
        <v>2298</v>
      </c>
      <c r="F1488" s="33" t="s">
        <v>64</v>
      </c>
      <c r="G1488" s="33">
        <v>1</v>
      </c>
      <c r="H1488" s="30" t="s">
        <v>29</v>
      </c>
      <c r="I1488" s="33" t="s">
        <v>2281</v>
      </c>
      <c r="J1488" s="30" t="s">
        <v>1508</v>
      </c>
      <c r="K1488" s="30">
        <v>960</v>
      </c>
      <c r="L1488" s="33">
        <v>960</v>
      </c>
      <c r="M1488" s="30"/>
      <c r="N1488" s="30"/>
    </row>
    <row r="1489" ht="25" customHeight="1" spans="1:14">
      <c r="A1489" s="30">
        <f>COUNTA($A$4:A1488)</f>
        <v>963</v>
      </c>
      <c r="B1489" s="72" t="s">
        <v>1967</v>
      </c>
      <c r="C1489" s="30" t="s">
        <v>2281</v>
      </c>
      <c r="D1489" s="30" t="s">
        <v>2289</v>
      </c>
      <c r="E1489" s="30" t="s">
        <v>2299</v>
      </c>
      <c r="F1489" s="30" t="s">
        <v>64</v>
      </c>
      <c r="G1489" s="30" t="s">
        <v>1093</v>
      </c>
      <c r="H1489" s="30" t="s">
        <v>46</v>
      </c>
      <c r="I1489" s="33" t="s">
        <v>2281</v>
      </c>
      <c r="J1489" s="30" t="s">
        <v>1471</v>
      </c>
      <c r="K1489" s="30">
        <v>800</v>
      </c>
      <c r="L1489" s="78">
        <v>2600</v>
      </c>
      <c r="M1489" s="30" t="s">
        <v>2300</v>
      </c>
      <c r="N1489" s="44" t="s">
        <v>1230</v>
      </c>
    </row>
    <row r="1490" ht="25" customHeight="1" spans="1:14">
      <c r="A1490" s="30"/>
      <c r="B1490" s="72"/>
      <c r="C1490" s="30"/>
      <c r="D1490" s="30"/>
      <c r="E1490" s="30"/>
      <c r="F1490" s="30"/>
      <c r="G1490" s="30"/>
      <c r="H1490" s="30" t="s">
        <v>42</v>
      </c>
      <c r="I1490" s="33" t="s">
        <v>2281</v>
      </c>
      <c r="J1490" s="30" t="s">
        <v>1471</v>
      </c>
      <c r="K1490" s="30">
        <v>800</v>
      </c>
      <c r="L1490" s="78"/>
      <c r="M1490" s="30"/>
      <c r="N1490" s="30"/>
    </row>
    <row r="1491" ht="25" customHeight="1" spans="1:14">
      <c r="A1491" s="30"/>
      <c r="B1491" s="72"/>
      <c r="C1491" s="30"/>
      <c r="D1491" s="30"/>
      <c r="E1491" s="30"/>
      <c r="F1491" s="30"/>
      <c r="G1491" s="30"/>
      <c r="H1491" s="30" t="s">
        <v>55</v>
      </c>
      <c r="I1491" s="33" t="s">
        <v>2281</v>
      </c>
      <c r="J1491" s="30" t="s">
        <v>1574</v>
      </c>
      <c r="K1491" s="30">
        <v>520</v>
      </c>
      <c r="L1491" s="78"/>
      <c r="M1491" s="30"/>
      <c r="N1491" s="30"/>
    </row>
    <row r="1492" ht="25" customHeight="1" spans="1:14">
      <c r="A1492" s="30"/>
      <c r="B1492" s="72"/>
      <c r="C1492" s="30"/>
      <c r="D1492" s="30"/>
      <c r="E1492" s="30"/>
      <c r="F1492" s="30"/>
      <c r="G1492" s="30"/>
      <c r="H1492" s="30" t="s">
        <v>28</v>
      </c>
      <c r="I1492" s="33" t="s">
        <v>2281</v>
      </c>
      <c r="J1492" s="30" t="s">
        <v>1444</v>
      </c>
      <c r="K1492" s="44">
        <v>640</v>
      </c>
      <c r="L1492" s="78"/>
      <c r="M1492" s="30"/>
      <c r="N1492" s="30"/>
    </row>
    <row r="1493" ht="25" customHeight="1" spans="1:14">
      <c r="A1493" s="30">
        <f>COUNTA($A$4:A1492)</f>
        <v>964</v>
      </c>
      <c r="B1493" s="72" t="s">
        <v>1967</v>
      </c>
      <c r="C1493" s="30" t="s">
        <v>2281</v>
      </c>
      <c r="D1493" s="30" t="s">
        <v>2289</v>
      </c>
      <c r="E1493" s="30" t="s">
        <v>2301</v>
      </c>
      <c r="F1493" s="30" t="s">
        <v>67</v>
      </c>
      <c r="G1493" s="30" t="s">
        <v>774</v>
      </c>
      <c r="H1493" s="30" t="s">
        <v>2284</v>
      </c>
      <c r="I1493" s="33" t="s">
        <v>2281</v>
      </c>
      <c r="J1493" s="30" t="s">
        <v>1444</v>
      </c>
      <c r="K1493" s="30">
        <v>400</v>
      </c>
      <c r="L1493" s="33">
        <v>880</v>
      </c>
      <c r="M1493" s="30" t="s">
        <v>2302</v>
      </c>
      <c r="N1493" s="30"/>
    </row>
    <row r="1494" ht="25" customHeight="1" spans="1:14">
      <c r="A1494" s="30"/>
      <c r="B1494" s="72"/>
      <c r="C1494" s="30"/>
      <c r="D1494" s="30"/>
      <c r="E1494" s="30"/>
      <c r="F1494" s="30"/>
      <c r="G1494" s="30"/>
      <c r="H1494" s="30" t="s">
        <v>23</v>
      </c>
      <c r="I1494" s="33" t="s">
        <v>2281</v>
      </c>
      <c r="J1494" s="30" t="s">
        <v>1444</v>
      </c>
      <c r="K1494" s="30">
        <v>480</v>
      </c>
      <c r="L1494" s="33"/>
      <c r="M1494" s="30"/>
      <c r="N1494" s="30"/>
    </row>
    <row r="1495" ht="25" customHeight="1" spans="1:14">
      <c r="A1495" s="30">
        <f>COUNTA($A$4:A1494)</f>
        <v>965</v>
      </c>
      <c r="B1495" s="72" t="s">
        <v>1967</v>
      </c>
      <c r="C1495" s="30" t="s">
        <v>2281</v>
      </c>
      <c r="D1495" s="30" t="s">
        <v>2289</v>
      </c>
      <c r="E1495" s="30" t="s">
        <v>2303</v>
      </c>
      <c r="F1495" s="33" t="s">
        <v>27</v>
      </c>
      <c r="G1495" s="33" t="s">
        <v>760</v>
      </c>
      <c r="H1495" s="30" t="s">
        <v>1701</v>
      </c>
      <c r="I1495" s="33" t="s">
        <v>2281</v>
      </c>
      <c r="J1495" s="30" t="s">
        <v>1444</v>
      </c>
      <c r="K1495" s="30">
        <v>480</v>
      </c>
      <c r="L1495" s="33">
        <v>480</v>
      </c>
      <c r="M1495" s="30" t="s">
        <v>2304</v>
      </c>
      <c r="N1495" s="30"/>
    </row>
    <row r="1496" ht="25" customHeight="1" spans="1:14">
      <c r="A1496" s="30">
        <f>COUNTA($A$4:A1495)</f>
        <v>966</v>
      </c>
      <c r="B1496" s="72" t="s">
        <v>1967</v>
      </c>
      <c r="C1496" s="30" t="s">
        <v>2281</v>
      </c>
      <c r="D1496" s="30" t="s">
        <v>2289</v>
      </c>
      <c r="E1496" s="30" t="s">
        <v>2305</v>
      </c>
      <c r="F1496" s="30" t="s">
        <v>424</v>
      </c>
      <c r="G1496" s="30" t="s">
        <v>760</v>
      </c>
      <c r="H1496" s="30" t="s">
        <v>29</v>
      </c>
      <c r="I1496" s="33" t="s">
        <v>2281</v>
      </c>
      <c r="J1496" s="30" t="s">
        <v>1444</v>
      </c>
      <c r="K1496" s="30">
        <v>240</v>
      </c>
      <c r="L1496" s="33">
        <v>840</v>
      </c>
      <c r="M1496" s="30"/>
      <c r="N1496" s="30"/>
    </row>
    <row r="1497" ht="25" customHeight="1" spans="1:14">
      <c r="A1497" s="30"/>
      <c r="B1497" s="72"/>
      <c r="C1497" s="30"/>
      <c r="D1497" s="30"/>
      <c r="E1497" s="30"/>
      <c r="F1497" s="30"/>
      <c r="G1497" s="30"/>
      <c r="H1497" s="30" t="s">
        <v>44</v>
      </c>
      <c r="I1497" s="33" t="s">
        <v>2281</v>
      </c>
      <c r="J1497" s="30" t="s">
        <v>1444</v>
      </c>
      <c r="K1497" s="30">
        <v>240</v>
      </c>
      <c r="L1497" s="33"/>
      <c r="M1497" s="30"/>
      <c r="N1497" s="30"/>
    </row>
    <row r="1498" ht="25" customHeight="1" spans="1:14">
      <c r="A1498" s="30"/>
      <c r="B1498" s="72"/>
      <c r="C1498" s="30"/>
      <c r="D1498" s="30"/>
      <c r="E1498" s="30"/>
      <c r="F1498" s="30"/>
      <c r="G1498" s="30"/>
      <c r="H1498" s="30" t="s">
        <v>23</v>
      </c>
      <c r="I1498" s="33" t="s">
        <v>2281</v>
      </c>
      <c r="J1498" s="30" t="s">
        <v>1444</v>
      </c>
      <c r="K1498" s="30">
        <v>360</v>
      </c>
      <c r="L1498" s="33"/>
      <c r="M1498" s="30"/>
      <c r="N1498" s="30"/>
    </row>
    <row r="1499" ht="28" customHeight="1" spans="1:14">
      <c r="A1499" s="30">
        <f>COUNTA($A$4:A1498)</f>
        <v>967</v>
      </c>
      <c r="B1499" s="30" t="s">
        <v>2306</v>
      </c>
      <c r="C1499" s="18" t="s">
        <v>2307</v>
      </c>
      <c r="D1499" s="18" t="s">
        <v>2308</v>
      </c>
      <c r="E1499" s="18" t="s">
        <v>2309</v>
      </c>
      <c r="F1499" s="18" t="s">
        <v>38</v>
      </c>
      <c r="G1499" s="18">
        <v>2</v>
      </c>
      <c r="H1499" s="18" t="s">
        <v>208</v>
      </c>
      <c r="I1499" s="18" t="s">
        <v>2310</v>
      </c>
      <c r="J1499" s="18">
        <v>11</v>
      </c>
      <c r="K1499" s="18">
        <v>4620</v>
      </c>
      <c r="L1499" s="59">
        <v>4620</v>
      </c>
      <c r="M1499" s="18"/>
      <c r="N1499" s="18"/>
    </row>
    <row r="1500" ht="28" customHeight="1" spans="1:14">
      <c r="A1500" s="30">
        <f>COUNTA($A$4:A1499)</f>
        <v>968</v>
      </c>
      <c r="B1500" s="30" t="s">
        <v>2306</v>
      </c>
      <c r="C1500" s="18" t="s">
        <v>2311</v>
      </c>
      <c r="D1500" s="18" t="s">
        <v>2312</v>
      </c>
      <c r="E1500" s="18" t="s">
        <v>2313</v>
      </c>
      <c r="F1500" s="18" t="s">
        <v>173</v>
      </c>
      <c r="G1500" s="18">
        <v>3</v>
      </c>
      <c r="H1500" s="18" t="s">
        <v>2314</v>
      </c>
      <c r="I1500" s="18" t="s">
        <v>2312</v>
      </c>
      <c r="J1500" s="18">
        <v>2</v>
      </c>
      <c r="K1500" s="18">
        <v>960</v>
      </c>
      <c r="L1500" s="59">
        <v>960</v>
      </c>
      <c r="M1500" s="18"/>
      <c r="N1500" s="18"/>
    </row>
    <row r="1501" ht="25" customHeight="1" spans="1:14">
      <c r="A1501" s="30">
        <f>COUNTA($A$4:A1500)</f>
        <v>969</v>
      </c>
      <c r="B1501" s="30" t="s">
        <v>2306</v>
      </c>
      <c r="C1501" s="18" t="s">
        <v>2311</v>
      </c>
      <c r="D1501" s="18" t="s">
        <v>2315</v>
      </c>
      <c r="E1501" s="18" t="s">
        <v>2316</v>
      </c>
      <c r="F1501" s="18" t="s">
        <v>95</v>
      </c>
      <c r="G1501" s="18">
        <v>2</v>
      </c>
      <c r="H1501" s="18" t="s">
        <v>2314</v>
      </c>
      <c r="I1501" s="18" t="s">
        <v>2317</v>
      </c>
      <c r="J1501" s="18">
        <v>3</v>
      </c>
      <c r="K1501" s="18">
        <v>5000</v>
      </c>
      <c r="L1501" s="59">
        <v>5000</v>
      </c>
      <c r="M1501" s="18"/>
      <c r="N1501" s="18"/>
    </row>
    <row r="1502" ht="25" customHeight="1" spans="1:14">
      <c r="A1502" s="30"/>
      <c r="B1502" s="30"/>
      <c r="C1502" s="18"/>
      <c r="D1502" s="18"/>
      <c r="E1502" s="18"/>
      <c r="F1502" s="18"/>
      <c r="G1502" s="18"/>
      <c r="H1502" s="18" t="s">
        <v>208</v>
      </c>
      <c r="I1502" s="18" t="s">
        <v>2318</v>
      </c>
      <c r="J1502" s="18">
        <v>14</v>
      </c>
      <c r="K1502" s="18"/>
      <c r="L1502" s="59"/>
      <c r="M1502" s="18"/>
      <c r="N1502" s="18"/>
    </row>
    <row r="1503" ht="28" customHeight="1" spans="1:14">
      <c r="A1503" s="30">
        <f>COUNTA($A$4:A1502)</f>
        <v>970</v>
      </c>
      <c r="B1503" s="30" t="s">
        <v>2306</v>
      </c>
      <c r="C1503" s="18" t="s">
        <v>2311</v>
      </c>
      <c r="D1503" s="18" t="s">
        <v>2317</v>
      </c>
      <c r="E1503" s="18" t="s">
        <v>2319</v>
      </c>
      <c r="F1503" s="18" t="s">
        <v>173</v>
      </c>
      <c r="G1503" s="18">
        <v>3</v>
      </c>
      <c r="H1503" s="18" t="s">
        <v>23</v>
      </c>
      <c r="I1503" s="18" t="s">
        <v>2317</v>
      </c>
      <c r="J1503" s="18">
        <v>2.5</v>
      </c>
      <c r="K1503" s="18">
        <v>900</v>
      </c>
      <c r="L1503" s="59">
        <v>900</v>
      </c>
      <c r="M1503" s="18"/>
      <c r="N1503" s="18"/>
    </row>
    <row r="1504" ht="28" customHeight="1" spans="1:14">
      <c r="A1504" s="30">
        <f>COUNTA($A$4:A1503)</f>
        <v>971</v>
      </c>
      <c r="B1504" s="30" t="s">
        <v>2306</v>
      </c>
      <c r="C1504" s="18" t="s">
        <v>2320</v>
      </c>
      <c r="D1504" s="18" t="s">
        <v>2321</v>
      </c>
      <c r="E1504" s="18" t="s">
        <v>2322</v>
      </c>
      <c r="F1504" s="18" t="s">
        <v>173</v>
      </c>
      <c r="G1504" s="18">
        <v>5</v>
      </c>
      <c r="H1504" s="18" t="s">
        <v>23</v>
      </c>
      <c r="I1504" s="18" t="s">
        <v>2323</v>
      </c>
      <c r="J1504" s="18">
        <v>2</v>
      </c>
      <c r="K1504" s="18">
        <v>720</v>
      </c>
      <c r="L1504" s="59">
        <v>720</v>
      </c>
      <c r="M1504" s="18">
        <v>600</v>
      </c>
      <c r="N1504" s="18" t="s">
        <v>2324</v>
      </c>
    </row>
    <row r="1505" ht="28" customHeight="1" spans="1:14">
      <c r="A1505" s="30">
        <f>COUNTA($A$4:A1504)</f>
        <v>972</v>
      </c>
      <c r="B1505" s="30" t="s">
        <v>2306</v>
      </c>
      <c r="C1505" s="18" t="s">
        <v>2320</v>
      </c>
      <c r="D1505" s="18" t="s">
        <v>2325</v>
      </c>
      <c r="E1505" s="18" t="s">
        <v>2326</v>
      </c>
      <c r="F1505" s="18" t="s">
        <v>173</v>
      </c>
      <c r="G1505" s="18">
        <v>5</v>
      </c>
      <c r="H1505" s="18" t="s">
        <v>23</v>
      </c>
      <c r="I1505" s="18" t="s">
        <v>2327</v>
      </c>
      <c r="J1505" s="18">
        <v>1</v>
      </c>
      <c r="K1505" s="19">
        <v>360</v>
      </c>
      <c r="L1505" s="35">
        <v>360</v>
      </c>
      <c r="M1505" s="19">
        <v>720</v>
      </c>
      <c r="N1505" s="18" t="s">
        <v>2328</v>
      </c>
    </row>
    <row r="1506" ht="28" customHeight="1" spans="1:14">
      <c r="A1506" s="30">
        <f>COUNTA($A$4:A1505)</f>
        <v>973</v>
      </c>
      <c r="B1506" s="30" t="s">
        <v>2306</v>
      </c>
      <c r="C1506" s="18" t="s">
        <v>2320</v>
      </c>
      <c r="D1506" s="18" t="s">
        <v>2325</v>
      </c>
      <c r="E1506" s="18" t="s">
        <v>2329</v>
      </c>
      <c r="F1506" s="18" t="s">
        <v>64</v>
      </c>
      <c r="G1506" s="18">
        <v>3</v>
      </c>
      <c r="H1506" s="18" t="s">
        <v>2330</v>
      </c>
      <c r="I1506" s="18" t="s">
        <v>2327</v>
      </c>
      <c r="J1506" s="18">
        <v>2.5</v>
      </c>
      <c r="K1506" s="18">
        <v>1000</v>
      </c>
      <c r="L1506" s="59">
        <v>1000</v>
      </c>
      <c r="M1506" s="18">
        <v>760</v>
      </c>
      <c r="N1506" s="18" t="s">
        <v>2331</v>
      </c>
    </row>
    <row r="1507" ht="28" customHeight="1" spans="1:14">
      <c r="A1507" s="30">
        <f>COUNTA($A$4:A1506)</f>
        <v>974</v>
      </c>
      <c r="B1507" s="30" t="s">
        <v>2306</v>
      </c>
      <c r="C1507" s="18" t="s">
        <v>2320</v>
      </c>
      <c r="D1507" s="18" t="s">
        <v>2332</v>
      </c>
      <c r="E1507" s="18" t="s">
        <v>2333</v>
      </c>
      <c r="F1507" s="18" t="s">
        <v>34</v>
      </c>
      <c r="G1507" s="18">
        <v>7</v>
      </c>
      <c r="H1507" s="18" t="s">
        <v>828</v>
      </c>
      <c r="I1507" s="18" t="s">
        <v>2334</v>
      </c>
      <c r="J1507" s="18">
        <v>13.5</v>
      </c>
      <c r="K1507" s="18">
        <v>2700</v>
      </c>
      <c r="L1507" s="59">
        <v>2700</v>
      </c>
      <c r="M1507" s="18"/>
      <c r="N1507" s="18"/>
    </row>
    <row r="1508" ht="25" customHeight="1" spans="1:14">
      <c r="A1508" s="30">
        <f>COUNTA($A$4:A1507)</f>
        <v>975</v>
      </c>
      <c r="B1508" s="30" t="s">
        <v>2306</v>
      </c>
      <c r="C1508" s="18" t="s">
        <v>2320</v>
      </c>
      <c r="D1508" s="18" t="s">
        <v>2335</v>
      </c>
      <c r="E1508" s="18" t="s">
        <v>2336</v>
      </c>
      <c r="F1508" s="18" t="s">
        <v>173</v>
      </c>
      <c r="G1508" s="18">
        <v>5</v>
      </c>
      <c r="H1508" s="18" t="s">
        <v>23</v>
      </c>
      <c r="I1508" s="18" t="s">
        <v>2337</v>
      </c>
      <c r="J1508" s="18">
        <v>1.5</v>
      </c>
      <c r="K1508" s="18">
        <v>540</v>
      </c>
      <c r="L1508" s="35">
        <v>1080</v>
      </c>
      <c r="M1508" s="18">
        <v>960</v>
      </c>
      <c r="N1508" s="18" t="s">
        <v>2338</v>
      </c>
    </row>
    <row r="1509" ht="25" customHeight="1" spans="1:14">
      <c r="A1509" s="30"/>
      <c r="B1509" s="30"/>
      <c r="C1509" s="18"/>
      <c r="D1509" s="18"/>
      <c r="E1509" s="18"/>
      <c r="F1509" s="18"/>
      <c r="G1509" s="18"/>
      <c r="H1509" s="19" t="s">
        <v>36</v>
      </c>
      <c r="I1509" s="18"/>
      <c r="J1509" s="18">
        <v>1.5</v>
      </c>
      <c r="K1509" s="19">
        <v>540</v>
      </c>
      <c r="L1509" s="35"/>
      <c r="M1509" s="18"/>
      <c r="N1509" s="18"/>
    </row>
    <row r="1510" ht="25" customHeight="1" spans="1:14">
      <c r="A1510" s="30">
        <f>COUNTA($A$4:A1509)</f>
        <v>976</v>
      </c>
      <c r="B1510" s="30" t="s">
        <v>2306</v>
      </c>
      <c r="C1510" s="18" t="s">
        <v>2339</v>
      </c>
      <c r="D1510" s="18" t="s">
        <v>2340</v>
      </c>
      <c r="E1510" s="18" t="s">
        <v>2341</v>
      </c>
      <c r="F1510" s="18" t="s">
        <v>34</v>
      </c>
      <c r="G1510" s="18">
        <v>4</v>
      </c>
      <c r="H1510" s="18" t="s">
        <v>50</v>
      </c>
      <c r="I1510" s="18" t="s">
        <v>2340</v>
      </c>
      <c r="J1510" s="18">
        <v>20</v>
      </c>
      <c r="K1510" s="18">
        <v>240</v>
      </c>
      <c r="L1510" s="81">
        <v>1040</v>
      </c>
      <c r="M1510" s="18"/>
      <c r="N1510" s="18"/>
    </row>
    <row r="1511" ht="25" customHeight="1" spans="1:14">
      <c r="A1511" s="30"/>
      <c r="B1511" s="30"/>
      <c r="C1511" s="18"/>
      <c r="D1511" s="18"/>
      <c r="E1511" s="18"/>
      <c r="F1511" s="18"/>
      <c r="G1511" s="18"/>
      <c r="H1511" s="18" t="s">
        <v>29</v>
      </c>
      <c r="I1511" s="18" t="s">
        <v>2340</v>
      </c>
      <c r="J1511" s="18">
        <v>2.5</v>
      </c>
      <c r="K1511" s="18">
        <v>800</v>
      </c>
      <c r="L1511" s="81"/>
      <c r="M1511" s="18"/>
      <c r="N1511" s="18"/>
    </row>
    <row r="1512" ht="25" customHeight="1" spans="1:14">
      <c r="A1512" s="30">
        <f>COUNTA($A$4:A1511)</f>
        <v>977</v>
      </c>
      <c r="B1512" s="30" t="s">
        <v>2306</v>
      </c>
      <c r="C1512" s="18" t="s">
        <v>2339</v>
      </c>
      <c r="D1512" s="18" t="s">
        <v>2340</v>
      </c>
      <c r="E1512" s="18" t="s">
        <v>2342</v>
      </c>
      <c r="F1512" s="18" t="s">
        <v>34</v>
      </c>
      <c r="G1512" s="18">
        <v>1</v>
      </c>
      <c r="H1512" s="18" t="s">
        <v>44</v>
      </c>
      <c r="I1512" s="18" t="s">
        <v>2340</v>
      </c>
      <c r="J1512" s="18">
        <v>1.2</v>
      </c>
      <c r="K1512" s="18">
        <v>384</v>
      </c>
      <c r="L1512" s="81">
        <v>1488</v>
      </c>
      <c r="M1512" s="18"/>
      <c r="N1512" s="18"/>
    </row>
    <row r="1513" ht="25" customHeight="1" spans="1:14">
      <c r="A1513" s="30"/>
      <c r="B1513" s="30"/>
      <c r="C1513" s="18"/>
      <c r="D1513" s="18"/>
      <c r="E1513" s="18"/>
      <c r="F1513" s="18"/>
      <c r="G1513" s="18"/>
      <c r="H1513" s="18" t="s">
        <v>23</v>
      </c>
      <c r="I1513" s="18" t="s">
        <v>2340</v>
      </c>
      <c r="J1513" s="18">
        <v>2.3</v>
      </c>
      <c r="K1513" s="18">
        <v>1104</v>
      </c>
      <c r="L1513" s="81"/>
      <c r="M1513" s="18"/>
      <c r="N1513" s="18"/>
    </row>
    <row r="1514" ht="25" customHeight="1" spans="1:14">
      <c r="A1514" s="30">
        <f>COUNTA($A$4:A1513)</f>
        <v>978</v>
      </c>
      <c r="B1514" s="30" t="s">
        <v>2306</v>
      </c>
      <c r="C1514" s="18" t="s">
        <v>2343</v>
      </c>
      <c r="D1514" s="18" t="s">
        <v>2344</v>
      </c>
      <c r="E1514" s="18" t="s">
        <v>2345</v>
      </c>
      <c r="F1514" s="18" t="s">
        <v>27</v>
      </c>
      <c r="G1514" s="18">
        <v>2</v>
      </c>
      <c r="H1514" s="18" t="s">
        <v>28</v>
      </c>
      <c r="I1514" s="18" t="s">
        <v>2344</v>
      </c>
      <c r="J1514" s="18">
        <v>3.5</v>
      </c>
      <c r="K1514" s="18">
        <v>2240</v>
      </c>
      <c r="L1514" s="35">
        <v>1800</v>
      </c>
      <c r="M1514" s="19">
        <v>3200</v>
      </c>
      <c r="N1514" s="18"/>
    </row>
    <row r="1515" ht="25" customHeight="1" spans="1:14">
      <c r="A1515" s="30"/>
      <c r="B1515" s="30"/>
      <c r="C1515" s="18"/>
      <c r="D1515" s="18"/>
      <c r="E1515" s="18"/>
      <c r="F1515" s="18"/>
      <c r="G1515" s="18"/>
      <c r="H1515" s="18" t="s">
        <v>44</v>
      </c>
      <c r="I1515" s="18"/>
      <c r="J1515" s="18">
        <v>1</v>
      </c>
      <c r="K1515" s="18">
        <v>320</v>
      </c>
      <c r="L1515" s="35"/>
      <c r="M1515" s="19"/>
      <c r="N1515" s="18"/>
    </row>
    <row r="1516" ht="25" customHeight="1" spans="1:14">
      <c r="A1516" s="30">
        <f>COUNTA($A$4:A1515)</f>
        <v>979</v>
      </c>
      <c r="B1516" s="30" t="s">
        <v>2306</v>
      </c>
      <c r="C1516" s="18" t="s">
        <v>2343</v>
      </c>
      <c r="D1516" s="18" t="s">
        <v>2344</v>
      </c>
      <c r="E1516" s="18" t="s">
        <v>2346</v>
      </c>
      <c r="F1516" s="18" t="s">
        <v>67</v>
      </c>
      <c r="G1516" s="18">
        <v>3</v>
      </c>
      <c r="H1516" s="18" t="s">
        <v>2330</v>
      </c>
      <c r="I1516" s="18" t="s">
        <v>2344</v>
      </c>
      <c r="J1516" s="18">
        <v>2</v>
      </c>
      <c r="K1516" s="82">
        <v>800</v>
      </c>
      <c r="L1516" s="83">
        <v>1760</v>
      </c>
      <c r="M1516" s="19">
        <v>1600</v>
      </c>
      <c r="N1516" s="18"/>
    </row>
    <row r="1517" ht="25" customHeight="1" spans="1:14">
      <c r="A1517" s="30"/>
      <c r="B1517" s="30"/>
      <c r="C1517" s="18"/>
      <c r="D1517" s="18"/>
      <c r="E1517" s="18"/>
      <c r="F1517" s="18"/>
      <c r="G1517" s="18"/>
      <c r="H1517" s="18" t="s">
        <v>23</v>
      </c>
      <c r="I1517" s="18"/>
      <c r="J1517" s="18">
        <v>2</v>
      </c>
      <c r="K1517" s="18">
        <v>960</v>
      </c>
      <c r="L1517" s="83"/>
      <c r="M1517" s="19"/>
      <c r="N1517" s="18"/>
    </row>
    <row r="1518" ht="28" customHeight="1" spans="1:14">
      <c r="A1518" s="30">
        <f>COUNTA($A$4:A1517)</f>
        <v>980</v>
      </c>
      <c r="B1518" s="30" t="s">
        <v>2306</v>
      </c>
      <c r="C1518" s="18" t="s">
        <v>2347</v>
      </c>
      <c r="D1518" s="18" t="s">
        <v>2348</v>
      </c>
      <c r="E1518" s="18" t="s">
        <v>2349</v>
      </c>
      <c r="F1518" s="18" t="s">
        <v>64</v>
      </c>
      <c r="G1518" s="18">
        <v>1</v>
      </c>
      <c r="H1518" s="18" t="s">
        <v>28</v>
      </c>
      <c r="I1518" s="18" t="s">
        <v>2350</v>
      </c>
      <c r="J1518" s="18">
        <v>1</v>
      </c>
      <c r="K1518" s="18">
        <v>640</v>
      </c>
      <c r="L1518" s="59">
        <v>640</v>
      </c>
      <c r="M1518" s="18">
        <v>3360</v>
      </c>
      <c r="N1518" s="18" t="s">
        <v>2351</v>
      </c>
    </row>
    <row r="1519" ht="25" customHeight="1" spans="1:14">
      <c r="A1519" s="30">
        <f>COUNTA($A$4:A1518)</f>
        <v>981</v>
      </c>
      <c r="B1519" s="30" t="s">
        <v>2306</v>
      </c>
      <c r="C1519" s="18" t="s">
        <v>2347</v>
      </c>
      <c r="D1519" s="18" t="s">
        <v>2352</v>
      </c>
      <c r="E1519" s="18" t="s">
        <v>2353</v>
      </c>
      <c r="F1519" s="18" t="s">
        <v>64</v>
      </c>
      <c r="G1519" s="18">
        <v>2</v>
      </c>
      <c r="H1519" s="18" t="s">
        <v>2354</v>
      </c>
      <c r="I1519" s="18" t="s">
        <v>2355</v>
      </c>
      <c r="J1519" s="18">
        <v>1</v>
      </c>
      <c r="K1519" s="18">
        <v>480</v>
      </c>
      <c r="L1519" s="81">
        <v>800</v>
      </c>
      <c r="M1519" s="18">
        <v>3040</v>
      </c>
      <c r="N1519" s="18" t="s">
        <v>2356</v>
      </c>
    </row>
    <row r="1520" ht="25" customHeight="1" spans="1:14">
      <c r="A1520" s="30"/>
      <c r="B1520" s="30"/>
      <c r="C1520" s="18"/>
      <c r="D1520" s="18"/>
      <c r="E1520" s="18"/>
      <c r="F1520" s="18"/>
      <c r="G1520" s="18"/>
      <c r="H1520" s="18" t="s">
        <v>44</v>
      </c>
      <c r="I1520" s="18" t="s">
        <v>2355</v>
      </c>
      <c r="J1520" s="18">
        <v>1</v>
      </c>
      <c r="K1520" s="18">
        <v>320</v>
      </c>
      <c r="L1520" s="81"/>
      <c r="M1520" s="18"/>
      <c r="N1520" s="18"/>
    </row>
    <row r="1521" ht="28" customHeight="1" spans="1:14">
      <c r="A1521" s="30">
        <f>COUNTA($A$4:A1520)</f>
        <v>982</v>
      </c>
      <c r="B1521" s="30" t="s">
        <v>2306</v>
      </c>
      <c r="C1521" s="18" t="s">
        <v>2347</v>
      </c>
      <c r="D1521" s="18" t="s">
        <v>2357</v>
      </c>
      <c r="E1521" s="18" t="s">
        <v>2358</v>
      </c>
      <c r="F1521" s="18" t="s">
        <v>173</v>
      </c>
      <c r="G1521" s="18">
        <v>3</v>
      </c>
      <c r="H1521" s="18" t="s">
        <v>2354</v>
      </c>
      <c r="I1521" s="18" t="s">
        <v>2359</v>
      </c>
      <c r="J1521" s="18">
        <v>1.1</v>
      </c>
      <c r="K1521" s="18">
        <v>396</v>
      </c>
      <c r="L1521" s="59">
        <v>396</v>
      </c>
      <c r="M1521" s="18">
        <v>240</v>
      </c>
      <c r="N1521" s="18" t="s">
        <v>44</v>
      </c>
    </row>
    <row r="1522" ht="28" customHeight="1" spans="1:14">
      <c r="A1522" s="30">
        <f>COUNTA($A$4:A1521)</f>
        <v>983</v>
      </c>
      <c r="B1522" s="30" t="s">
        <v>2306</v>
      </c>
      <c r="C1522" s="18" t="s">
        <v>2347</v>
      </c>
      <c r="D1522" s="18" t="s">
        <v>2357</v>
      </c>
      <c r="E1522" s="18" t="s">
        <v>2360</v>
      </c>
      <c r="F1522" s="18" t="s">
        <v>424</v>
      </c>
      <c r="G1522" s="18">
        <v>3</v>
      </c>
      <c r="H1522" s="18" t="s">
        <v>2354</v>
      </c>
      <c r="I1522" s="18" t="s">
        <v>2361</v>
      </c>
      <c r="J1522" s="18">
        <v>1.2</v>
      </c>
      <c r="K1522" s="18">
        <v>432</v>
      </c>
      <c r="L1522" s="59">
        <v>432</v>
      </c>
      <c r="M1522" s="18">
        <v>600</v>
      </c>
      <c r="N1522" s="18" t="s">
        <v>44</v>
      </c>
    </row>
    <row r="1523" ht="28" customHeight="1" spans="1:14">
      <c r="A1523" s="30">
        <f>COUNTA($A$4:A1522)</f>
        <v>984</v>
      </c>
      <c r="B1523" s="30" t="s">
        <v>2306</v>
      </c>
      <c r="C1523" s="18" t="s">
        <v>2347</v>
      </c>
      <c r="D1523" s="18" t="s">
        <v>2357</v>
      </c>
      <c r="E1523" s="18" t="s">
        <v>2362</v>
      </c>
      <c r="F1523" s="18" t="s">
        <v>34</v>
      </c>
      <c r="G1523" s="18">
        <v>9</v>
      </c>
      <c r="H1523" s="18" t="s">
        <v>2354</v>
      </c>
      <c r="I1523" s="18" t="s">
        <v>2359</v>
      </c>
      <c r="J1523" s="18">
        <v>1.1</v>
      </c>
      <c r="K1523" s="18">
        <v>528</v>
      </c>
      <c r="L1523" s="59">
        <v>528</v>
      </c>
      <c r="M1523" s="18">
        <v>480</v>
      </c>
      <c r="N1523" s="18" t="s">
        <v>44</v>
      </c>
    </row>
    <row r="1524" ht="28" customHeight="1" spans="1:14">
      <c r="A1524" s="30">
        <f>COUNTA($A$4:A1523)</f>
        <v>985</v>
      </c>
      <c r="B1524" s="30" t="s">
        <v>2306</v>
      </c>
      <c r="C1524" s="18" t="s">
        <v>2347</v>
      </c>
      <c r="D1524" s="18" t="s">
        <v>2357</v>
      </c>
      <c r="E1524" s="18" t="s">
        <v>2363</v>
      </c>
      <c r="F1524" s="18" t="s">
        <v>173</v>
      </c>
      <c r="G1524" s="18">
        <v>5</v>
      </c>
      <c r="H1524" s="18" t="s">
        <v>2354</v>
      </c>
      <c r="I1524" s="18" t="s">
        <v>2359</v>
      </c>
      <c r="J1524" s="18">
        <v>1</v>
      </c>
      <c r="K1524" s="18">
        <v>360</v>
      </c>
      <c r="L1524" s="59">
        <v>360</v>
      </c>
      <c r="M1524" s="18">
        <v>480</v>
      </c>
      <c r="N1524" s="18" t="s">
        <v>44</v>
      </c>
    </row>
    <row r="1525" ht="28" customHeight="1" spans="1:14">
      <c r="A1525" s="30">
        <f>COUNTA($A$4:A1524)</f>
        <v>986</v>
      </c>
      <c r="B1525" s="30" t="s">
        <v>2306</v>
      </c>
      <c r="C1525" s="18" t="s">
        <v>2347</v>
      </c>
      <c r="D1525" s="18" t="s">
        <v>2357</v>
      </c>
      <c r="E1525" s="18" t="s">
        <v>2364</v>
      </c>
      <c r="F1525" s="18" t="s">
        <v>173</v>
      </c>
      <c r="G1525" s="18">
        <v>7</v>
      </c>
      <c r="H1525" s="18" t="s">
        <v>2354</v>
      </c>
      <c r="I1525" s="18" t="s">
        <v>2361</v>
      </c>
      <c r="J1525" s="18">
        <v>2</v>
      </c>
      <c r="K1525" s="18">
        <v>720</v>
      </c>
      <c r="L1525" s="59">
        <v>720</v>
      </c>
      <c r="M1525" s="18">
        <v>240</v>
      </c>
      <c r="N1525" s="18" t="s">
        <v>44</v>
      </c>
    </row>
    <row r="1526" ht="28" customHeight="1" spans="1:14">
      <c r="A1526" s="30">
        <f>COUNTA($A$4:A1525)</f>
        <v>987</v>
      </c>
      <c r="B1526" s="30" t="s">
        <v>2306</v>
      </c>
      <c r="C1526" s="18" t="s">
        <v>2347</v>
      </c>
      <c r="D1526" s="18" t="s">
        <v>585</v>
      </c>
      <c r="E1526" s="18" t="s">
        <v>2365</v>
      </c>
      <c r="F1526" s="18" t="s">
        <v>173</v>
      </c>
      <c r="G1526" s="18">
        <v>4</v>
      </c>
      <c r="H1526" s="18" t="s">
        <v>2354</v>
      </c>
      <c r="I1526" s="18" t="s">
        <v>2366</v>
      </c>
      <c r="J1526" s="18">
        <v>3</v>
      </c>
      <c r="K1526" s="18">
        <v>1080</v>
      </c>
      <c r="L1526" s="59">
        <v>1080</v>
      </c>
      <c r="M1526" s="18">
        <v>240</v>
      </c>
      <c r="N1526" s="18" t="s">
        <v>29</v>
      </c>
    </row>
    <row r="1527" ht="28" customHeight="1" spans="1:14">
      <c r="A1527" s="30">
        <f>COUNTA($A$4:A1526)</f>
        <v>988</v>
      </c>
      <c r="B1527" s="30" t="s">
        <v>2306</v>
      </c>
      <c r="C1527" s="18" t="s">
        <v>2347</v>
      </c>
      <c r="D1527" s="18" t="s">
        <v>2367</v>
      </c>
      <c r="E1527" s="18" t="s">
        <v>2368</v>
      </c>
      <c r="F1527" s="18" t="s">
        <v>424</v>
      </c>
      <c r="G1527" s="18">
        <v>5</v>
      </c>
      <c r="H1527" s="18" t="s">
        <v>2354</v>
      </c>
      <c r="I1527" s="18" t="s">
        <v>2369</v>
      </c>
      <c r="J1527" s="18">
        <v>2.5</v>
      </c>
      <c r="K1527" s="18">
        <v>900</v>
      </c>
      <c r="L1527" s="59">
        <v>900</v>
      </c>
      <c r="M1527" s="18"/>
      <c r="N1527" s="18"/>
    </row>
    <row r="1528" ht="28" customHeight="1" spans="1:14">
      <c r="A1528" s="30">
        <f>COUNTA($A$4:A1527)</f>
        <v>989</v>
      </c>
      <c r="B1528" s="30" t="s">
        <v>2306</v>
      </c>
      <c r="C1528" s="18" t="s">
        <v>2347</v>
      </c>
      <c r="D1528" s="18" t="s">
        <v>2348</v>
      </c>
      <c r="E1528" s="18" t="s">
        <v>2370</v>
      </c>
      <c r="F1528" s="18" t="s">
        <v>27</v>
      </c>
      <c r="G1528" s="18">
        <v>4</v>
      </c>
      <c r="H1528" s="18" t="s">
        <v>44</v>
      </c>
      <c r="I1528" s="18" t="s">
        <v>2355</v>
      </c>
      <c r="J1528" s="18">
        <v>1</v>
      </c>
      <c r="K1528" s="18">
        <v>320</v>
      </c>
      <c r="L1528" s="59">
        <v>320</v>
      </c>
      <c r="M1528" s="18"/>
      <c r="N1528" s="18"/>
    </row>
    <row r="1529" ht="30" customHeight="1" spans="1:14">
      <c r="A1529" s="30">
        <f>COUNTA($A$4:A1528)</f>
        <v>990</v>
      </c>
      <c r="B1529" s="30" t="s">
        <v>2306</v>
      </c>
      <c r="C1529" s="18" t="s">
        <v>2371</v>
      </c>
      <c r="D1529" s="18" t="s">
        <v>2372</v>
      </c>
      <c r="E1529" s="18" t="s">
        <v>2373</v>
      </c>
      <c r="F1529" s="18" t="s">
        <v>67</v>
      </c>
      <c r="G1529" s="18">
        <v>3</v>
      </c>
      <c r="H1529" s="18" t="s">
        <v>2374</v>
      </c>
      <c r="I1529" s="18" t="s">
        <v>2372</v>
      </c>
      <c r="J1529" s="18">
        <v>3</v>
      </c>
      <c r="K1529" s="18">
        <v>1920</v>
      </c>
      <c r="L1529" s="59">
        <v>1920</v>
      </c>
      <c r="M1529" s="18">
        <v>960</v>
      </c>
      <c r="N1529" s="18" t="s">
        <v>44</v>
      </c>
    </row>
    <row r="1530" ht="28" customHeight="1" spans="1:14">
      <c r="A1530" s="30">
        <f>COUNTA($A$4:A1529)</f>
        <v>991</v>
      </c>
      <c r="B1530" s="30" t="s">
        <v>2306</v>
      </c>
      <c r="C1530" s="18" t="s">
        <v>2371</v>
      </c>
      <c r="D1530" s="18" t="s">
        <v>2375</v>
      </c>
      <c r="E1530" s="18" t="s">
        <v>2376</v>
      </c>
      <c r="F1530" s="18" t="s">
        <v>64</v>
      </c>
      <c r="G1530" s="18">
        <v>2</v>
      </c>
      <c r="H1530" s="18" t="s">
        <v>2354</v>
      </c>
      <c r="I1530" s="18" t="s">
        <v>2372</v>
      </c>
      <c r="J1530" s="18">
        <v>4</v>
      </c>
      <c r="K1530" s="18">
        <v>1920</v>
      </c>
      <c r="L1530" s="59">
        <v>1920</v>
      </c>
      <c r="M1530" s="18">
        <v>640</v>
      </c>
      <c r="N1530" s="18" t="s">
        <v>44</v>
      </c>
    </row>
    <row r="1531" ht="28" customHeight="1" spans="1:14">
      <c r="A1531" s="30">
        <f>COUNTA($A$4:A1530)</f>
        <v>992</v>
      </c>
      <c r="B1531" s="30" t="s">
        <v>2306</v>
      </c>
      <c r="C1531" s="18" t="s">
        <v>2371</v>
      </c>
      <c r="D1531" s="18" t="s">
        <v>2375</v>
      </c>
      <c r="E1531" s="18" t="s">
        <v>2377</v>
      </c>
      <c r="F1531" s="18" t="s">
        <v>67</v>
      </c>
      <c r="G1531" s="18">
        <v>4</v>
      </c>
      <c r="H1531" s="18" t="s">
        <v>2354</v>
      </c>
      <c r="I1531" s="18" t="s">
        <v>2375</v>
      </c>
      <c r="J1531" s="18">
        <v>1.5</v>
      </c>
      <c r="K1531" s="18">
        <v>720</v>
      </c>
      <c r="L1531" s="59">
        <v>720</v>
      </c>
      <c r="M1531" s="18"/>
      <c r="N1531" s="18"/>
    </row>
    <row r="1532" ht="28" customHeight="1" spans="1:14">
      <c r="A1532" s="30">
        <f>COUNTA($A$4:A1531)</f>
        <v>993</v>
      </c>
      <c r="B1532" s="30" t="s">
        <v>2306</v>
      </c>
      <c r="C1532" s="18" t="s">
        <v>2371</v>
      </c>
      <c r="D1532" s="18" t="s">
        <v>2378</v>
      </c>
      <c r="E1532" s="18" t="s">
        <v>2368</v>
      </c>
      <c r="F1532" s="18" t="s">
        <v>67</v>
      </c>
      <c r="G1532" s="18">
        <v>2</v>
      </c>
      <c r="H1532" s="18" t="s">
        <v>2354</v>
      </c>
      <c r="I1532" s="18" t="s">
        <v>2378</v>
      </c>
      <c r="J1532" s="18">
        <v>5</v>
      </c>
      <c r="K1532" s="18">
        <v>2400</v>
      </c>
      <c r="L1532" s="59">
        <v>2400</v>
      </c>
      <c r="M1532" s="18">
        <v>1600</v>
      </c>
      <c r="N1532" s="18" t="s">
        <v>44</v>
      </c>
    </row>
    <row r="1533" ht="28" customHeight="1" spans="1:14">
      <c r="A1533" s="30">
        <f>COUNTA($A$4:A1532)</f>
        <v>994</v>
      </c>
      <c r="B1533" s="30" t="s">
        <v>2306</v>
      </c>
      <c r="C1533" s="18" t="s">
        <v>2371</v>
      </c>
      <c r="D1533" s="18" t="s">
        <v>2378</v>
      </c>
      <c r="E1533" s="18" t="s">
        <v>2379</v>
      </c>
      <c r="F1533" s="18" t="s">
        <v>64</v>
      </c>
      <c r="G1533" s="18">
        <v>6</v>
      </c>
      <c r="H1533" s="18" t="s">
        <v>2354</v>
      </c>
      <c r="I1533" s="18" t="s">
        <v>2378</v>
      </c>
      <c r="J1533" s="18">
        <v>1.2</v>
      </c>
      <c r="K1533" s="18">
        <v>576</v>
      </c>
      <c r="L1533" s="59">
        <v>576</v>
      </c>
      <c r="M1533" s="18">
        <v>384</v>
      </c>
      <c r="N1533" s="18" t="s">
        <v>44</v>
      </c>
    </row>
    <row r="1534" ht="28" customHeight="1" spans="1:14">
      <c r="A1534" s="30">
        <f>COUNTA($A$4:A1533)</f>
        <v>995</v>
      </c>
      <c r="B1534" s="30" t="s">
        <v>2306</v>
      </c>
      <c r="C1534" s="18" t="s">
        <v>2371</v>
      </c>
      <c r="D1534" s="18" t="s">
        <v>2380</v>
      </c>
      <c r="E1534" s="18" t="s">
        <v>2381</v>
      </c>
      <c r="F1534" s="18" t="s">
        <v>64</v>
      </c>
      <c r="G1534" s="18">
        <v>3</v>
      </c>
      <c r="H1534" s="18" t="s">
        <v>2354</v>
      </c>
      <c r="I1534" s="18" t="s">
        <v>2380</v>
      </c>
      <c r="J1534" s="18">
        <v>1.5</v>
      </c>
      <c r="K1534" s="18">
        <v>720</v>
      </c>
      <c r="L1534" s="59">
        <v>720</v>
      </c>
      <c r="M1534" s="18">
        <v>640</v>
      </c>
      <c r="N1534" s="18" t="s">
        <v>44</v>
      </c>
    </row>
    <row r="1535" ht="28" customHeight="1" spans="1:14">
      <c r="A1535" s="30">
        <f>COUNTA($A$4:A1534)</f>
        <v>996</v>
      </c>
      <c r="B1535" s="30" t="s">
        <v>2306</v>
      </c>
      <c r="C1535" s="18" t="s">
        <v>2371</v>
      </c>
      <c r="D1535" s="18" t="s">
        <v>2380</v>
      </c>
      <c r="E1535" s="18" t="s">
        <v>2382</v>
      </c>
      <c r="F1535" s="18" t="s">
        <v>424</v>
      </c>
      <c r="G1535" s="18">
        <v>3</v>
      </c>
      <c r="H1535" s="18" t="s">
        <v>2354</v>
      </c>
      <c r="I1535" s="18" t="s">
        <v>2380</v>
      </c>
      <c r="J1535" s="18">
        <v>2</v>
      </c>
      <c r="K1535" s="18">
        <v>720</v>
      </c>
      <c r="L1535" s="59">
        <v>720</v>
      </c>
      <c r="M1535" s="18">
        <v>480</v>
      </c>
      <c r="N1535" s="18" t="s">
        <v>44</v>
      </c>
    </row>
    <row r="1536" ht="28" customHeight="1" spans="1:14">
      <c r="A1536" s="30">
        <f>COUNTA($A$4:A1535)</f>
        <v>997</v>
      </c>
      <c r="B1536" s="30" t="s">
        <v>2306</v>
      </c>
      <c r="C1536" s="18" t="s">
        <v>2371</v>
      </c>
      <c r="D1536" s="18" t="s">
        <v>2380</v>
      </c>
      <c r="E1536" s="18" t="s">
        <v>2383</v>
      </c>
      <c r="F1536" s="18" t="s">
        <v>64</v>
      </c>
      <c r="G1536" s="18">
        <v>4</v>
      </c>
      <c r="H1536" s="18" t="s">
        <v>2354</v>
      </c>
      <c r="I1536" s="18" t="s">
        <v>2380</v>
      </c>
      <c r="J1536" s="18">
        <v>2</v>
      </c>
      <c r="K1536" s="18">
        <v>960</v>
      </c>
      <c r="L1536" s="59">
        <v>960</v>
      </c>
      <c r="M1536" s="18">
        <v>960</v>
      </c>
      <c r="N1536" s="18" t="s">
        <v>44</v>
      </c>
    </row>
    <row r="1537" ht="28" customHeight="1" spans="1:14">
      <c r="A1537" s="30">
        <f>COUNTA($A$4:A1536)</f>
        <v>998</v>
      </c>
      <c r="B1537" s="30" t="s">
        <v>2306</v>
      </c>
      <c r="C1537" s="18" t="s">
        <v>2371</v>
      </c>
      <c r="D1537" s="18" t="s">
        <v>2380</v>
      </c>
      <c r="E1537" s="18" t="s">
        <v>2384</v>
      </c>
      <c r="F1537" s="18" t="s">
        <v>34</v>
      </c>
      <c r="G1537" s="18">
        <v>6</v>
      </c>
      <c r="H1537" s="18" t="s">
        <v>2354</v>
      </c>
      <c r="I1537" s="18" t="s">
        <v>2380</v>
      </c>
      <c r="J1537" s="18">
        <v>2</v>
      </c>
      <c r="K1537" s="18">
        <v>960</v>
      </c>
      <c r="L1537" s="59">
        <v>960</v>
      </c>
      <c r="M1537" s="18"/>
      <c r="N1537" s="18"/>
    </row>
    <row r="1538" ht="28" customHeight="1" spans="1:14">
      <c r="A1538" s="30">
        <f>COUNTA($A$4:A1537)</f>
        <v>999</v>
      </c>
      <c r="B1538" s="30" t="s">
        <v>2306</v>
      </c>
      <c r="C1538" s="18" t="s">
        <v>2371</v>
      </c>
      <c r="D1538" s="18" t="s">
        <v>2380</v>
      </c>
      <c r="E1538" s="18" t="s">
        <v>2385</v>
      </c>
      <c r="F1538" s="18" t="s">
        <v>34</v>
      </c>
      <c r="G1538" s="18">
        <v>3</v>
      </c>
      <c r="H1538" s="18" t="s">
        <v>2354</v>
      </c>
      <c r="I1538" s="18" t="s">
        <v>2380</v>
      </c>
      <c r="J1538" s="18">
        <v>1.5</v>
      </c>
      <c r="K1538" s="18">
        <v>720</v>
      </c>
      <c r="L1538" s="59">
        <v>720</v>
      </c>
      <c r="M1538" s="18">
        <v>896</v>
      </c>
      <c r="N1538" s="18" t="s">
        <v>44</v>
      </c>
    </row>
    <row r="1539" ht="28" customHeight="1" spans="1:14">
      <c r="A1539" s="30">
        <f>COUNTA($A$4:A1538)</f>
        <v>1000</v>
      </c>
      <c r="B1539" s="30" t="s">
        <v>2306</v>
      </c>
      <c r="C1539" s="18" t="s">
        <v>2371</v>
      </c>
      <c r="D1539" s="18" t="s">
        <v>2380</v>
      </c>
      <c r="E1539" s="18" t="s">
        <v>2386</v>
      </c>
      <c r="F1539" s="18" t="s">
        <v>27</v>
      </c>
      <c r="G1539" s="18">
        <v>3</v>
      </c>
      <c r="H1539" s="18" t="s">
        <v>2354</v>
      </c>
      <c r="I1539" s="18" t="s">
        <v>2380</v>
      </c>
      <c r="J1539" s="18">
        <v>2.2</v>
      </c>
      <c r="K1539" s="18">
        <v>1056</v>
      </c>
      <c r="L1539" s="59">
        <v>1056</v>
      </c>
      <c r="M1539" s="18">
        <v>960</v>
      </c>
      <c r="N1539" s="18" t="s">
        <v>44</v>
      </c>
    </row>
    <row r="1540" ht="28" customHeight="1" spans="1:14">
      <c r="A1540" s="30">
        <f>COUNTA($A$4:A1539)</f>
        <v>1001</v>
      </c>
      <c r="B1540" s="30" t="s">
        <v>2306</v>
      </c>
      <c r="C1540" s="18" t="s">
        <v>2371</v>
      </c>
      <c r="D1540" s="18" t="s">
        <v>2380</v>
      </c>
      <c r="E1540" s="18" t="s">
        <v>2387</v>
      </c>
      <c r="F1540" s="18" t="s">
        <v>34</v>
      </c>
      <c r="G1540" s="18">
        <v>3</v>
      </c>
      <c r="H1540" s="18" t="s">
        <v>2354</v>
      </c>
      <c r="I1540" s="18" t="s">
        <v>2380</v>
      </c>
      <c r="J1540" s="18">
        <v>1.5</v>
      </c>
      <c r="K1540" s="18">
        <v>720</v>
      </c>
      <c r="L1540" s="59">
        <v>720</v>
      </c>
      <c r="M1540" s="18">
        <v>320</v>
      </c>
      <c r="N1540" s="18" t="s">
        <v>44</v>
      </c>
    </row>
    <row r="1541" ht="28" customHeight="1" spans="1:14">
      <c r="A1541" s="30">
        <f>COUNTA($A$4:A1540)</f>
        <v>1002</v>
      </c>
      <c r="B1541" s="30" t="s">
        <v>2306</v>
      </c>
      <c r="C1541" s="18" t="s">
        <v>2371</v>
      </c>
      <c r="D1541" s="18" t="s">
        <v>2380</v>
      </c>
      <c r="E1541" s="18" t="s">
        <v>2388</v>
      </c>
      <c r="F1541" s="18" t="s">
        <v>27</v>
      </c>
      <c r="G1541" s="18">
        <v>5</v>
      </c>
      <c r="H1541" s="18" t="s">
        <v>2354</v>
      </c>
      <c r="I1541" s="18" t="s">
        <v>2380</v>
      </c>
      <c r="J1541" s="18">
        <v>1.8</v>
      </c>
      <c r="K1541" s="18">
        <v>864</v>
      </c>
      <c r="L1541" s="59">
        <v>864</v>
      </c>
      <c r="M1541" s="18">
        <v>576</v>
      </c>
      <c r="N1541" s="18" t="s">
        <v>44</v>
      </c>
    </row>
    <row r="1542" ht="28" customHeight="1" spans="1:14">
      <c r="A1542" s="30">
        <f>COUNTA($A$4:A1541)</f>
        <v>1003</v>
      </c>
      <c r="B1542" s="30" t="s">
        <v>2306</v>
      </c>
      <c r="C1542" s="18" t="s">
        <v>2371</v>
      </c>
      <c r="D1542" s="18" t="s">
        <v>2380</v>
      </c>
      <c r="E1542" s="18" t="s">
        <v>2389</v>
      </c>
      <c r="F1542" s="18" t="s">
        <v>67</v>
      </c>
      <c r="G1542" s="18">
        <v>4</v>
      </c>
      <c r="H1542" s="18" t="s">
        <v>2354</v>
      </c>
      <c r="I1542" s="18" t="s">
        <v>2380</v>
      </c>
      <c r="J1542" s="18">
        <v>1.5</v>
      </c>
      <c r="K1542" s="18">
        <v>720</v>
      </c>
      <c r="L1542" s="59">
        <v>720</v>
      </c>
      <c r="M1542" s="18">
        <v>480</v>
      </c>
      <c r="N1542" s="18" t="s">
        <v>44</v>
      </c>
    </row>
    <row r="1543" ht="28" customHeight="1" spans="1:14">
      <c r="A1543" s="30">
        <f>COUNTA($A$4:A1542)</f>
        <v>1004</v>
      </c>
      <c r="B1543" s="30" t="s">
        <v>2306</v>
      </c>
      <c r="C1543" s="18" t="s">
        <v>2371</v>
      </c>
      <c r="D1543" s="18" t="s">
        <v>2380</v>
      </c>
      <c r="E1543" s="18" t="s">
        <v>2390</v>
      </c>
      <c r="F1543" s="18" t="s">
        <v>173</v>
      </c>
      <c r="G1543" s="18">
        <v>4</v>
      </c>
      <c r="H1543" s="18" t="s">
        <v>2354</v>
      </c>
      <c r="I1543" s="18" t="s">
        <v>2380</v>
      </c>
      <c r="J1543" s="18">
        <v>2</v>
      </c>
      <c r="K1543" s="18">
        <v>720</v>
      </c>
      <c r="L1543" s="59">
        <v>720</v>
      </c>
      <c r="M1543" s="18">
        <v>480</v>
      </c>
      <c r="N1543" s="18" t="s">
        <v>44</v>
      </c>
    </row>
    <row r="1544" ht="25" customHeight="1" spans="1:14">
      <c r="A1544" s="30">
        <f>COUNTA($A$4:A1543)</f>
        <v>1005</v>
      </c>
      <c r="B1544" s="72" t="s">
        <v>2391</v>
      </c>
      <c r="C1544" s="31" t="s">
        <v>2392</v>
      </c>
      <c r="D1544" s="31" t="s">
        <v>2393</v>
      </c>
      <c r="E1544" s="30" t="s">
        <v>2394</v>
      </c>
      <c r="F1544" s="31" t="s">
        <v>34</v>
      </c>
      <c r="G1544" s="31">
        <v>2</v>
      </c>
      <c r="H1544" s="31" t="s">
        <v>828</v>
      </c>
      <c r="I1544" s="31" t="s">
        <v>2393</v>
      </c>
      <c r="J1544" s="31">
        <v>6</v>
      </c>
      <c r="K1544" s="31">
        <v>1200</v>
      </c>
      <c r="L1544" s="41">
        <v>1200</v>
      </c>
      <c r="M1544" s="50">
        <v>1360</v>
      </c>
      <c r="N1544" s="52"/>
    </row>
    <row r="1545" ht="25" customHeight="1" spans="1:14">
      <c r="A1545" s="30">
        <f>COUNTA($A$4:A1544)</f>
        <v>1006</v>
      </c>
      <c r="B1545" s="72" t="s">
        <v>2391</v>
      </c>
      <c r="C1545" s="31" t="s">
        <v>2392</v>
      </c>
      <c r="D1545" s="31" t="s">
        <v>2393</v>
      </c>
      <c r="E1545" s="30" t="s">
        <v>2395</v>
      </c>
      <c r="F1545" s="31" t="s">
        <v>173</v>
      </c>
      <c r="G1545" s="31">
        <v>5</v>
      </c>
      <c r="H1545" s="31" t="s">
        <v>28</v>
      </c>
      <c r="I1545" s="31" t="s">
        <v>2393</v>
      </c>
      <c r="J1545" s="31">
        <v>4.3</v>
      </c>
      <c r="K1545" s="31">
        <v>2064</v>
      </c>
      <c r="L1545" s="36">
        <v>2454</v>
      </c>
      <c r="M1545" s="50">
        <v>648</v>
      </c>
      <c r="N1545" s="52"/>
    </row>
    <row r="1546" ht="25" customHeight="1" spans="1:14">
      <c r="A1546" s="30"/>
      <c r="B1546" s="72"/>
      <c r="C1546" s="31"/>
      <c r="D1546" s="31"/>
      <c r="E1546" s="30"/>
      <c r="F1546" s="31"/>
      <c r="G1546" s="31"/>
      <c r="H1546" s="47" t="s">
        <v>2396</v>
      </c>
      <c r="I1546" s="31" t="s">
        <v>2393</v>
      </c>
      <c r="J1546" s="31">
        <v>1.3</v>
      </c>
      <c r="K1546" s="31">
        <v>390</v>
      </c>
      <c r="L1546" s="36"/>
      <c r="M1546" s="50"/>
      <c r="N1546" s="52"/>
    </row>
    <row r="1547" ht="25" customHeight="1" spans="1:14">
      <c r="A1547" s="30">
        <f>COUNTA($A$4:A1546)</f>
        <v>1007</v>
      </c>
      <c r="B1547" s="72" t="s">
        <v>2391</v>
      </c>
      <c r="C1547" s="31" t="s">
        <v>2392</v>
      </c>
      <c r="D1547" s="31" t="s">
        <v>2393</v>
      </c>
      <c r="E1547" s="30" t="s">
        <v>2397</v>
      </c>
      <c r="F1547" s="31" t="s">
        <v>424</v>
      </c>
      <c r="G1547" s="31">
        <v>4</v>
      </c>
      <c r="H1547" s="31" t="s">
        <v>28</v>
      </c>
      <c r="I1547" s="31" t="s">
        <v>2393</v>
      </c>
      <c r="J1547" s="31">
        <v>4.1</v>
      </c>
      <c r="K1547" s="31">
        <v>1968</v>
      </c>
      <c r="L1547" s="41">
        <v>1968</v>
      </c>
      <c r="M1547" s="50">
        <v>297</v>
      </c>
      <c r="N1547" s="52"/>
    </row>
    <row r="1548" ht="25" customHeight="1" spans="1:14">
      <c r="A1548" s="30">
        <f>COUNTA($A$4:A1547)</f>
        <v>1008</v>
      </c>
      <c r="B1548" s="72" t="s">
        <v>2391</v>
      </c>
      <c r="C1548" s="31" t="s">
        <v>2392</v>
      </c>
      <c r="D1548" s="31" t="s">
        <v>2393</v>
      </c>
      <c r="E1548" s="30" t="s">
        <v>2398</v>
      </c>
      <c r="F1548" s="31" t="s">
        <v>67</v>
      </c>
      <c r="G1548" s="31">
        <v>3</v>
      </c>
      <c r="H1548" s="31" t="s">
        <v>28</v>
      </c>
      <c r="I1548" s="31" t="s">
        <v>2393</v>
      </c>
      <c r="J1548" s="31">
        <v>5</v>
      </c>
      <c r="K1548" s="31">
        <v>3200</v>
      </c>
      <c r="L1548" s="36">
        <v>3980</v>
      </c>
      <c r="M1548" s="31">
        <v>960</v>
      </c>
      <c r="N1548" s="52"/>
    </row>
    <row r="1549" ht="25" customHeight="1" spans="1:14">
      <c r="A1549" s="30"/>
      <c r="B1549" s="72"/>
      <c r="C1549" s="31"/>
      <c r="D1549" s="31"/>
      <c r="E1549" s="30"/>
      <c r="F1549" s="31"/>
      <c r="G1549" s="31"/>
      <c r="H1549" s="31" t="s">
        <v>2399</v>
      </c>
      <c r="I1549" s="31" t="s">
        <v>2393</v>
      </c>
      <c r="J1549" s="31">
        <v>22</v>
      </c>
      <c r="K1549" s="31">
        <v>528</v>
      </c>
      <c r="L1549" s="36"/>
      <c r="M1549" s="31"/>
      <c r="N1549" s="52"/>
    </row>
    <row r="1550" ht="25" customHeight="1" spans="1:14">
      <c r="A1550" s="30"/>
      <c r="B1550" s="72"/>
      <c r="C1550" s="31"/>
      <c r="D1550" s="31"/>
      <c r="E1550" s="30"/>
      <c r="F1550" s="31"/>
      <c r="G1550" s="31"/>
      <c r="H1550" s="31" t="s">
        <v>50</v>
      </c>
      <c r="I1550" s="31" t="s">
        <v>2393</v>
      </c>
      <c r="J1550" s="31">
        <v>21</v>
      </c>
      <c r="K1550" s="31">
        <v>252</v>
      </c>
      <c r="L1550" s="36"/>
      <c r="M1550" s="31"/>
      <c r="N1550" s="52"/>
    </row>
    <row r="1551" ht="25" customHeight="1" spans="1:14">
      <c r="A1551" s="30">
        <f>COUNTA($A$4:A1550)</f>
        <v>1009</v>
      </c>
      <c r="B1551" s="72" t="s">
        <v>2391</v>
      </c>
      <c r="C1551" s="31" t="s">
        <v>2392</v>
      </c>
      <c r="D1551" s="31" t="s">
        <v>2400</v>
      </c>
      <c r="E1551" s="30" t="s">
        <v>2401</v>
      </c>
      <c r="F1551" s="31" t="s">
        <v>173</v>
      </c>
      <c r="G1551" s="31">
        <v>6</v>
      </c>
      <c r="H1551" s="31" t="s">
        <v>29</v>
      </c>
      <c r="I1551" s="31" t="s">
        <v>2400</v>
      </c>
      <c r="J1551" s="31">
        <v>3.78</v>
      </c>
      <c r="K1551" s="31">
        <v>907.2</v>
      </c>
      <c r="L1551" s="41">
        <v>907.2</v>
      </c>
      <c r="M1551" s="47"/>
      <c r="N1551" s="52"/>
    </row>
    <row r="1552" ht="25" customHeight="1" spans="1:14">
      <c r="A1552" s="30">
        <f>COUNTA($A$4:A1551)</f>
        <v>1010</v>
      </c>
      <c r="B1552" s="72" t="s">
        <v>2391</v>
      </c>
      <c r="C1552" s="31" t="s">
        <v>2392</v>
      </c>
      <c r="D1552" s="31" t="s">
        <v>2400</v>
      </c>
      <c r="E1552" s="30" t="s">
        <v>2402</v>
      </c>
      <c r="F1552" s="31" t="s">
        <v>64</v>
      </c>
      <c r="G1552" s="31">
        <v>2</v>
      </c>
      <c r="H1552" s="31" t="s">
        <v>28</v>
      </c>
      <c r="I1552" s="31" t="s">
        <v>2400</v>
      </c>
      <c r="J1552" s="31">
        <v>7.85</v>
      </c>
      <c r="K1552" s="31">
        <v>5000</v>
      </c>
      <c r="L1552" s="41">
        <v>5000</v>
      </c>
      <c r="M1552" s="47"/>
      <c r="N1552" s="52"/>
    </row>
    <row r="1553" ht="25" customHeight="1" spans="1:14">
      <c r="A1553" s="30">
        <f>COUNTA($A$4:A1552)</f>
        <v>1011</v>
      </c>
      <c r="B1553" s="72" t="s">
        <v>2391</v>
      </c>
      <c r="C1553" s="31" t="s">
        <v>2392</v>
      </c>
      <c r="D1553" s="31" t="s">
        <v>2400</v>
      </c>
      <c r="E1553" s="30" t="s">
        <v>2403</v>
      </c>
      <c r="F1553" s="31" t="s">
        <v>64</v>
      </c>
      <c r="G1553" s="31">
        <v>3</v>
      </c>
      <c r="H1553" s="31" t="s">
        <v>28</v>
      </c>
      <c r="I1553" s="31" t="s">
        <v>2400</v>
      </c>
      <c r="J1553" s="31">
        <v>3.33</v>
      </c>
      <c r="K1553" s="31">
        <v>2131.2</v>
      </c>
      <c r="L1553" s="36">
        <v>2790.4</v>
      </c>
      <c r="M1553" s="47"/>
      <c r="N1553" s="52"/>
    </row>
    <row r="1554" ht="25" customHeight="1" spans="1:14">
      <c r="A1554" s="30"/>
      <c r="B1554" s="72"/>
      <c r="C1554" s="31"/>
      <c r="D1554" s="31"/>
      <c r="E1554" s="30"/>
      <c r="F1554" s="31"/>
      <c r="G1554" s="31"/>
      <c r="H1554" s="31" t="s">
        <v>29</v>
      </c>
      <c r="I1554" s="31" t="s">
        <v>2400</v>
      </c>
      <c r="J1554" s="47">
        <v>2.06</v>
      </c>
      <c r="K1554" s="31">
        <v>659.2</v>
      </c>
      <c r="L1554" s="36"/>
      <c r="M1554" s="47"/>
      <c r="N1554" s="52"/>
    </row>
    <row r="1555" ht="25" customHeight="1" spans="1:14">
      <c r="A1555" s="30">
        <f>COUNTA($A$4:A1554)</f>
        <v>1012</v>
      </c>
      <c r="B1555" s="72" t="s">
        <v>2391</v>
      </c>
      <c r="C1555" s="31" t="s">
        <v>2392</v>
      </c>
      <c r="D1555" s="31" t="s">
        <v>2400</v>
      </c>
      <c r="E1555" s="30" t="s">
        <v>2404</v>
      </c>
      <c r="F1555" s="31" t="s">
        <v>424</v>
      </c>
      <c r="G1555" s="31">
        <v>1</v>
      </c>
      <c r="H1555" s="31" t="s">
        <v>28</v>
      </c>
      <c r="I1555" s="31" t="s">
        <v>2400</v>
      </c>
      <c r="J1555" s="31">
        <v>1.6</v>
      </c>
      <c r="K1555" s="31">
        <v>768</v>
      </c>
      <c r="L1555" s="41">
        <v>768</v>
      </c>
      <c r="M1555" s="47"/>
      <c r="N1555" s="52"/>
    </row>
    <row r="1556" ht="25" customHeight="1" spans="1:14">
      <c r="A1556" s="30">
        <f>COUNTA($A$4:A1555)</f>
        <v>1013</v>
      </c>
      <c r="B1556" s="72" t="s">
        <v>2391</v>
      </c>
      <c r="C1556" s="31" t="s">
        <v>2392</v>
      </c>
      <c r="D1556" s="31" t="s">
        <v>2405</v>
      </c>
      <c r="E1556" s="30" t="s">
        <v>2406</v>
      </c>
      <c r="F1556" s="31" t="s">
        <v>64</v>
      </c>
      <c r="G1556" s="31">
        <v>3</v>
      </c>
      <c r="H1556" s="31" t="s">
        <v>28</v>
      </c>
      <c r="I1556" s="31" t="s">
        <v>2405</v>
      </c>
      <c r="J1556" s="31">
        <v>6.6</v>
      </c>
      <c r="K1556" s="31">
        <v>4224</v>
      </c>
      <c r="L1556" s="41">
        <v>4224</v>
      </c>
      <c r="M1556" s="47"/>
      <c r="N1556" s="52"/>
    </row>
    <row r="1557" ht="25" customHeight="1" spans="1:14">
      <c r="A1557" s="30">
        <f>COUNTA($A$4:A1556)</f>
        <v>1014</v>
      </c>
      <c r="B1557" s="72" t="s">
        <v>2391</v>
      </c>
      <c r="C1557" s="31" t="s">
        <v>2407</v>
      </c>
      <c r="D1557" s="31" t="s">
        <v>2408</v>
      </c>
      <c r="E1557" s="30" t="s">
        <v>2409</v>
      </c>
      <c r="F1557" s="31" t="s">
        <v>424</v>
      </c>
      <c r="G1557" s="31">
        <v>2</v>
      </c>
      <c r="H1557" s="31" t="s">
        <v>28</v>
      </c>
      <c r="I1557" s="31" t="s">
        <v>2408</v>
      </c>
      <c r="J1557" s="31">
        <v>2</v>
      </c>
      <c r="K1557" s="31">
        <v>960</v>
      </c>
      <c r="L1557" s="41">
        <v>960</v>
      </c>
      <c r="M1557" s="31"/>
      <c r="N1557" s="52"/>
    </row>
    <row r="1558" ht="25" customHeight="1" spans="1:14">
      <c r="A1558" s="30">
        <f>COUNTA($A$4:A1557)</f>
        <v>1015</v>
      </c>
      <c r="B1558" s="72" t="s">
        <v>2391</v>
      </c>
      <c r="C1558" s="31" t="s">
        <v>2407</v>
      </c>
      <c r="D1558" s="31" t="s">
        <v>2408</v>
      </c>
      <c r="E1558" s="30" t="s">
        <v>2410</v>
      </c>
      <c r="F1558" s="31" t="s">
        <v>27</v>
      </c>
      <c r="G1558" s="31">
        <v>2</v>
      </c>
      <c r="H1558" s="31" t="s">
        <v>28</v>
      </c>
      <c r="I1558" s="31" t="s">
        <v>2408</v>
      </c>
      <c r="J1558" s="31">
        <v>3.5</v>
      </c>
      <c r="K1558" s="31">
        <v>2240</v>
      </c>
      <c r="L1558" s="41">
        <v>2240</v>
      </c>
      <c r="M1558" s="31"/>
      <c r="N1558" s="52"/>
    </row>
    <row r="1559" ht="25" customHeight="1" spans="1:14">
      <c r="A1559" s="30">
        <f>COUNTA($A$4:A1558)</f>
        <v>1016</v>
      </c>
      <c r="B1559" s="72" t="s">
        <v>2391</v>
      </c>
      <c r="C1559" s="31" t="s">
        <v>2407</v>
      </c>
      <c r="D1559" s="31" t="s">
        <v>2411</v>
      </c>
      <c r="E1559" s="30" t="s">
        <v>2412</v>
      </c>
      <c r="F1559" s="31" t="s">
        <v>95</v>
      </c>
      <c r="G1559" s="31">
        <v>3</v>
      </c>
      <c r="H1559" s="31" t="s">
        <v>28</v>
      </c>
      <c r="I1559" s="31" t="s">
        <v>2411</v>
      </c>
      <c r="J1559" s="31">
        <v>4</v>
      </c>
      <c r="K1559" s="31">
        <v>2560</v>
      </c>
      <c r="L1559" s="41">
        <v>2560</v>
      </c>
      <c r="M1559" s="31">
        <v>480</v>
      </c>
      <c r="N1559" s="52"/>
    </row>
    <row r="1560" ht="25" customHeight="1" spans="1:14">
      <c r="A1560" s="30">
        <f>COUNTA($A$4:A1559)</f>
        <v>1017</v>
      </c>
      <c r="B1560" s="72" t="s">
        <v>2391</v>
      </c>
      <c r="C1560" s="31" t="s">
        <v>2407</v>
      </c>
      <c r="D1560" s="31" t="s">
        <v>2411</v>
      </c>
      <c r="E1560" s="30" t="s">
        <v>2413</v>
      </c>
      <c r="F1560" s="31" t="s">
        <v>67</v>
      </c>
      <c r="G1560" s="31">
        <v>4</v>
      </c>
      <c r="H1560" s="31" t="s">
        <v>28</v>
      </c>
      <c r="I1560" s="31" t="s">
        <v>2411</v>
      </c>
      <c r="J1560" s="31">
        <v>2.5</v>
      </c>
      <c r="K1560" s="31">
        <v>1600</v>
      </c>
      <c r="L1560" s="41">
        <v>1600</v>
      </c>
      <c r="M1560" s="31"/>
      <c r="N1560" s="52"/>
    </row>
    <row r="1561" ht="25" customHeight="1" spans="1:14">
      <c r="A1561" s="30">
        <f>COUNTA($A$4:A1560)</f>
        <v>1018</v>
      </c>
      <c r="B1561" s="72" t="s">
        <v>2391</v>
      </c>
      <c r="C1561" s="31" t="s">
        <v>2407</v>
      </c>
      <c r="D1561" s="31" t="s">
        <v>2411</v>
      </c>
      <c r="E1561" s="30" t="s">
        <v>2414</v>
      </c>
      <c r="F1561" s="31" t="s">
        <v>27</v>
      </c>
      <c r="G1561" s="31">
        <v>1</v>
      </c>
      <c r="H1561" s="31" t="s">
        <v>28</v>
      </c>
      <c r="I1561" s="31" t="s">
        <v>2411</v>
      </c>
      <c r="J1561" s="31">
        <v>2.7</v>
      </c>
      <c r="K1561" s="31">
        <v>1728</v>
      </c>
      <c r="L1561" s="41">
        <v>1728</v>
      </c>
      <c r="M1561" s="31"/>
      <c r="N1561" s="52"/>
    </row>
    <row r="1562" ht="25" customHeight="1" spans="1:14">
      <c r="A1562" s="30">
        <f>COUNTA($A$4:A1561)</f>
        <v>1019</v>
      </c>
      <c r="B1562" s="72" t="s">
        <v>2391</v>
      </c>
      <c r="C1562" s="31" t="s">
        <v>2407</v>
      </c>
      <c r="D1562" s="31" t="s">
        <v>2411</v>
      </c>
      <c r="E1562" s="30" t="s">
        <v>2415</v>
      </c>
      <c r="F1562" s="31" t="s">
        <v>173</v>
      </c>
      <c r="G1562" s="31">
        <v>6</v>
      </c>
      <c r="H1562" s="31" t="s">
        <v>28</v>
      </c>
      <c r="I1562" s="31" t="s">
        <v>2411</v>
      </c>
      <c r="J1562" s="31">
        <v>3.3</v>
      </c>
      <c r="K1562" s="31">
        <v>1584</v>
      </c>
      <c r="L1562" s="36">
        <v>1737.6</v>
      </c>
      <c r="M1562" s="31"/>
      <c r="N1562" s="52"/>
    </row>
    <row r="1563" ht="25" customHeight="1" spans="1:14">
      <c r="A1563" s="30"/>
      <c r="B1563" s="72"/>
      <c r="C1563" s="31"/>
      <c r="D1563" s="31"/>
      <c r="E1563" s="30"/>
      <c r="F1563" s="31"/>
      <c r="G1563" s="31"/>
      <c r="H1563" s="31" t="s">
        <v>29</v>
      </c>
      <c r="I1563" s="31" t="s">
        <v>2411</v>
      </c>
      <c r="J1563" s="31">
        <v>0.64</v>
      </c>
      <c r="K1563" s="31">
        <v>153.6</v>
      </c>
      <c r="L1563" s="36"/>
      <c r="M1563" s="31"/>
      <c r="N1563" s="52"/>
    </row>
    <row r="1564" ht="25" customHeight="1" spans="1:14">
      <c r="A1564" s="30">
        <f>COUNTA($A$4:A1563)</f>
        <v>1020</v>
      </c>
      <c r="B1564" s="72" t="s">
        <v>2391</v>
      </c>
      <c r="C1564" s="31" t="s">
        <v>2407</v>
      </c>
      <c r="D1564" s="31" t="s">
        <v>2411</v>
      </c>
      <c r="E1564" s="30" t="s">
        <v>2416</v>
      </c>
      <c r="F1564" s="31" t="s">
        <v>27</v>
      </c>
      <c r="G1564" s="31">
        <v>5</v>
      </c>
      <c r="H1564" s="31" t="s">
        <v>28</v>
      </c>
      <c r="I1564" s="31" t="s">
        <v>2411</v>
      </c>
      <c r="J1564" s="31">
        <v>1.1</v>
      </c>
      <c r="K1564" s="31">
        <v>704</v>
      </c>
      <c r="L1564" s="36">
        <v>1504</v>
      </c>
      <c r="M1564" s="31"/>
      <c r="N1564" s="52"/>
    </row>
    <row r="1565" ht="25" customHeight="1" spans="1:14">
      <c r="A1565" s="30"/>
      <c r="B1565" s="72"/>
      <c r="C1565" s="31"/>
      <c r="D1565" s="31"/>
      <c r="E1565" s="30"/>
      <c r="F1565" s="31"/>
      <c r="G1565" s="31"/>
      <c r="H1565" s="31" t="s">
        <v>29</v>
      </c>
      <c r="I1565" s="31" t="s">
        <v>2411</v>
      </c>
      <c r="J1565" s="31">
        <v>2.5</v>
      </c>
      <c r="K1565" s="31">
        <v>800</v>
      </c>
      <c r="L1565" s="36"/>
      <c r="M1565" s="31"/>
      <c r="N1565" s="52"/>
    </row>
    <row r="1566" ht="25" customHeight="1" spans="1:14">
      <c r="A1566" s="30">
        <f>COUNTA($A$4:A1565)</f>
        <v>1021</v>
      </c>
      <c r="B1566" s="72" t="s">
        <v>2391</v>
      </c>
      <c r="C1566" s="49" t="s">
        <v>2407</v>
      </c>
      <c r="D1566" s="49" t="s">
        <v>2411</v>
      </c>
      <c r="E1566" s="49" t="s">
        <v>2417</v>
      </c>
      <c r="F1566" s="49" t="s">
        <v>221</v>
      </c>
      <c r="G1566" s="49">
        <v>4</v>
      </c>
      <c r="H1566" s="49" t="s">
        <v>28</v>
      </c>
      <c r="I1566" s="49" t="s">
        <v>2411</v>
      </c>
      <c r="J1566" s="49">
        <v>1.5</v>
      </c>
      <c r="K1566" s="49">
        <v>1200</v>
      </c>
      <c r="L1566" s="85">
        <v>1200</v>
      </c>
      <c r="M1566" s="86"/>
      <c r="N1566" s="44"/>
    </row>
    <row r="1567" ht="25" customHeight="1" spans="1:14">
      <c r="A1567" s="30">
        <f>COUNTA($A$4:A1566)</f>
        <v>1022</v>
      </c>
      <c r="B1567" s="72" t="s">
        <v>2391</v>
      </c>
      <c r="C1567" s="30" t="s">
        <v>2418</v>
      </c>
      <c r="D1567" s="30" t="s">
        <v>2419</v>
      </c>
      <c r="E1567" s="30" t="s">
        <v>2420</v>
      </c>
      <c r="F1567" s="30" t="s">
        <v>27</v>
      </c>
      <c r="G1567" s="30">
        <v>3</v>
      </c>
      <c r="H1567" s="30" t="s">
        <v>29</v>
      </c>
      <c r="I1567" s="30" t="s">
        <v>2419</v>
      </c>
      <c r="J1567" s="30">
        <v>3</v>
      </c>
      <c r="K1567" s="30">
        <v>960</v>
      </c>
      <c r="L1567" s="36">
        <v>2696</v>
      </c>
      <c r="M1567" s="87"/>
      <c r="N1567" s="52"/>
    </row>
    <row r="1568" ht="25" customHeight="1" spans="1:14">
      <c r="A1568" s="30"/>
      <c r="B1568" s="72"/>
      <c r="C1568" s="30"/>
      <c r="D1568" s="30"/>
      <c r="E1568" s="30"/>
      <c r="F1568" s="30"/>
      <c r="G1568" s="30"/>
      <c r="H1568" s="31" t="s">
        <v>28</v>
      </c>
      <c r="I1568" s="30" t="s">
        <v>2419</v>
      </c>
      <c r="J1568" s="30">
        <v>2.3</v>
      </c>
      <c r="K1568" s="30">
        <v>1472</v>
      </c>
      <c r="L1568" s="36"/>
      <c r="M1568" s="30"/>
      <c r="N1568" s="52"/>
    </row>
    <row r="1569" ht="25" customHeight="1" spans="1:14">
      <c r="A1569" s="30"/>
      <c r="B1569" s="72"/>
      <c r="C1569" s="30"/>
      <c r="D1569" s="30"/>
      <c r="E1569" s="30"/>
      <c r="F1569" s="30"/>
      <c r="G1569" s="30"/>
      <c r="H1569" s="30" t="s">
        <v>50</v>
      </c>
      <c r="I1569" s="30" t="s">
        <v>2419</v>
      </c>
      <c r="J1569" s="30">
        <v>22</v>
      </c>
      <c r="K1569" s="30">
        <v>264</v>
      </c>
      <c r="L1569" s="36"/>
      <c r="M1569" s="30"/>
      <c r="N1569" s="52"/>
    </row>
    <row r="1570" ht="25" customHeight="1" spans="1:14">
      <c r="A1570" s="30">
        <f>COUNTA($A$4:A1569)</f>
        <v>1023</v>
      </c>
      <c r="B1570" s="72" t="s">
        <v>2391</v>
      </c>
      <c r="C1570" s="30" t="s">
        <v>2418</v>
      </c>
      <c r="D1570" s="30" t="s">
        <v>2419</v>
      </c>
      <c r="E1570" s="30" t="s">
        <v>2421</v>
      </c>
      <c r="F1570" s="30" t="s">
        <v>67</v>
      </c>
      <c r="G1570" s="30">
        <v>3</v>
      </c>
      <c r="H1570" s="30" t="s">
        <v>208</v>
      </c>
      <c r="I1570" s="30" t="s">
        <v>2419</v>
      </c>
      <c r="J1570" s="30">
        <v>12</v>
      </c>
      <c r="K1570" s="30">
        <v>5000</v>
      </c>
      <c r="L1570" s="33">
        <v>5000</v>
      </c>
      <c r="M1570" s="30"/>
      <c r="N1570" s="52"/>
    </row>
    <row r="1571" ht="25" customHeight="1" spans="1:14">
      <c r="A1571" s="30">
        <f>COUNTA($A$4:A1570)</f>
        <v>1024</v>
      </c>
      <c r="B1571" s="72" t="s">
        <v>2391</v>
      </c>
      <c r="C1571" s="30" t="s">
        <v>2418</v>
      </c>
      <c r="D1571" s="30" t="s">
        <v>2422</v>
      </c>
      <c r="E1571" s="30" t="s">
        <v>2423</v>
      </c>
      <c r="F1571" s="30" t="s">
        <v>424</v>
      </c>
      <c r="G1571" s="30">
        <v>3</v>
      </c>
      <c r="H1571" s="30" t="s">
        <v>29</v>
      </c>
      <c r="I1571" s="30" t="s">
        <v>2422</v>
      </c>
      <c r="J1571" s="30">
        <v>4.3</v>
      </c>
      <c r="K1571" s="30">
        <v>1032</v>
      </c>
      <c r="L1571" s="33">
        <v>1032</v>
      </c>
      <c r="M1571" s="30"/>
      <c r="N1571" s="52"/>
    </row>
    <row r="1572" ht="25" customHeight="1" spans="1:14">
      <c r="A1572" s="30">
        <f>COUNTA($A$4:A1571)</f>
        <v>1025</v>
      </c>
      <c r="B1572" s="72" t="s">
        <v>2391</v>
      </c>
      <c r="C1572" s="30" t="s">
        <v>2418</v>
      </c>
      <c r="D1572" s="30" t="s">
        <v>2419</v>
      </c>
      <c r="E1572" s="30" t="s">
        <v>2424</v>
      </c>
      <c r="F1572" s="30" t="s">
        <v>424</v>
      </c>
      <c r="G1572" s="30">
        <v>1</v>
      </c>
      <c r="H1572" s="30" t="s">
        <v>29</v>
      </c>
      <c r="I1572" s="30" t="s">
        <v>2419</v>
      </c>
      <c r="J1572" s="30">
        <v>1.5</v>
      </c>
      <c r="K1572" s="30">
        <v>360</v>
      </c>
      <c r="L1572" s="33">
        <v>360</v>
      </c>
      <c r="M1572" s="30">
        <v>420</v>
      </c>
      <c r="N1572" s="52"/>
    </row>
    <row r="1573" ht="25" customHeight="1" spans="1:14">
      <c r="A1573" s="30">
        <f>COUNTA($A$4:A1572)</f>
        <v>1026</v>
      </c>
      <c r="B1573" s="72" t="s">
        <v>2391</v>
      </c>
      <c r="C1573" s="30" t="s">
        <v>2418</v>
      </c>
      <c r="D1573" s="30" t="s">
        <v>2425</v>
      </c>
      <c r="E1573" s="30" t="s">
        <v>2426</v>
      </c>
      <c r="F1573" s="30" t="s">
        <v>424</v>
      </c>
      <c r="G1573" s="30">
        <v>3</v>
      </c>
      <c r="H1573" s="31" t="s">
        <v>28</v>
      </c>
      <c r="I1573" s="30" t="s">
        <v>2425</v>
      </c>
      <c r="J1573" s="30">
        <v>2.3</v>
      </c>
      <c r="K1573" s="30">
        <v>1104</v>
      </c>
      <c r="L1573" s="36">
        <v>1536</v>
      </c>
      <c r="M1573" s="30">
        <v>1260</v>
      </c>
      <c r="N1573" s="52"/>
    </row>
    <row r="1574" ht="25" customHeight="1" spans="1:14">
      <c r="A1574" s="30"/>
      <c r="B1574" s="72"/>
      <c r="C1574" s="30"/>
      <c r="D1574" s="30"/>
      <c r="E1574" s="30"/>
      <c r="F1574" s="30"/>
      <c r="G1574" s="30"/>
      <c r="H1574" s="30" t="s">
        <v>1261</v>
      </c>
      <c r="I1574" s="30" t="s">
        <v>2425</v>
      </c>
      <c r="J1574" s="30">
        <v>1.2</v>
      </c>
      <c r="K1574" s="30">
        <v>432</v>
      </c>
      <c r="L1574" s="36"/>
      <c r="M1574" s="30"/>
      <c r="N1574" s="52"/>
    </row>
    <row r="1575" ht="25" customHeight="1" spans="1:14">
      <c r="A1575" s="30">
        <f>COUNTA($A$4:A1574)</f>
        <v>1027</v>
      </c>
      <c r="B1575" s="72" t="s">
        <v>2391</v>
      </c>
      <c r="C1575" s="30" t="s">
        <v>2418</v>
      </c>
      <c r="D1575" s="30" t="s">
        <v>2419</v>
      </c>
      <c r="E1575" s="30" t="s">
        <v>2427</v>
      </c>
      <c r="F1575" s="30" t="s">
        <v>424</v>
      </c>
      <c r="G1575" s="30">
        <v>4</v>
      </c>
      <c r="H1575" s="30" t="s">
        <v>42</v>
      </c>
      <c r="I1575" s="30" t="s">
        <v>2419</v>
      </c>
      <c r="J1575" s="30">
        <v>7</v>
      </c>
      <c r="K1575" s="30">
        <v>2100</v>
      </c>
      <c r="L1575" s="33">
        <v>2100</v>
      </c>
      <c r="M1575" s="30"/>
      <c r="N1575" s="52"/>
    </row>
    <row r="1576" ht="25" customHeight="1" spans="1:14">
      <c r="A1576" s="30">
        <f>COUNTA($A$4:A1575)</f>
        <v>1028</v>
      </c>
      <c r="B1576" s="72" t="s">
        <v>2391</v>
      </c>
      <c r="C1576" s="30" t="s">
        <v>2418</v>
      </c>
      <c r="D1576" s="30" t="s">
        <v>2425</v>
      </c>
      <c r="E1576" s="30" t="s">
        <v>2428</v>
      </c>
      <c r="F1576" s="30" t="s">
        <v>27</v>
      </c>
      <c r="G1576" s="30">
        <v>2</v>
      </c>
      <c r="H1576" s="31" t="s">
        <v>28</v>
      </c>
      <c r="I1576" s="30" t="s">
        <v>2425</v>
      </c>
      <c r="J1576" s="30">
        <v>1.1</v>
      </c>
      <c r="K1576" s="30">
        <v>704</v>
      </c>
      <c r="L1576" s="33">
        <v>704</v>
      </c>
      <c r="M1576" s="30"/>
      <c r="N1576" s="52"/>
    </row>
    <row r="1577" ht="25" customHeight="1" spans="1:14">
      <c r="A1577" s="30">
        <f>COUNTA($A$4:A1576)</f>
        <v>1029</v>
      </c>
      <c r="B1577" s="72" t="s">
        <v>2391</v>
      </c>
      <c r="C1577" s="30" t="s">
        <v>2418</v>
      </c>
      <c r="D1577" s="30" t="s">
        <v>2425</v>
      </c>
      <c r="E1577" s="30" t="s">
        <v>2429</v>
      </c>
      <c r="F1577" s="30" t="s">
        <v>27</v>
      </c>
      <c r="G1577" s="30">
        <v>1</v>
      </c>
      <c r="H1577" s="31" t="s">
        <v>28</v>
      </c>
      <c r="I1577" s="30" t="s">
        <v>2425</v>
      </c>
      <c r="J1577" s="30">
        <v>1.5</v>
      </c>
      <c r="K1577" s="30">
        <v>960</v>
      </c>
      <c r="L1577" s="33">
        <v>960</v>
      </c>
      <c r="M1577" s="30"/>
      <c r="N1577" s="52"/>
    </row>
    <row r="1578" ht="25" customHeight="1" spans="1:14">
      <c r="A1578" s="30">
        <f>COUNTA($A$4:A1577)</f>
        <v>1030</v>
      </c>
      <c r="B1578" s="72" t="s">
        <v>2391</v>
      </c>
      <c r="C1578" s="30" t="s">
        <v>2418</v>
      </c>
      <c r="D1578" s="30" t="s">
        <v>2430</v>
      </c>
      <c r="E1578" s="30" t="s">
        <v>2431</v>
      </c>
      <c r="F1578" s="30" t="s">
        <v>27</v>
      </c>
      <c r="G1578" s="30">
        <v>3</v>
      </c>
      <c r="H1578" s="30" t="s">
        <v>1261</v>
      </c>
      <c r="I1578" s="30" t="s">
        <v>2430</v>
      </c>
      <c r="J1578" s="30">
        <v>1.8</v>
      </c>
      <c r="K1578" s="30">
        <v>864</v>
      </c>
      <c r="L1578" s="33">
        <v>864</v>
      </c>
      <c r="M1578" s="30">
        <v>576</v>
      </c>
      <c r="N1578" s="52"/>
    </row>
    <row r="1579" ht="25" customHeight="1" spans="1:14">
      <c r="A1579" s="30">
        <f>COUNTA($A$4:A1578)</f>
        <v>1031</v>
      </c>
      <c r="B1579" s="72" t="s">
        <v>2391</v>
      </c>
      <c r="C1579" s="31" t="s">
        <v>2432</v>
      </c>
      <c r="D1579" s="31" t="s">
        <v>2433</v>
      </c>
      <c r="E1579" s="30" t="s">
        <v>2434</v>
      </c>
      <c r="F1579" s="84" t="s">
        <v>67</v>
      </c>
      <c r="G1579" s="31">
        <v>3</v>
      </c>
      <c r="H1579" s="31" t="s">
        <v>28</v>
      </c>
      <c r="I1579" s="31" t="s">
        <v>2435</v>
      </c>
      <c r="J1579" s="31">
        <v>3.6</v>
      </c>
      <c r="K1579" s="31">
        <f t="shared" ref="K1579:K1582" si="9">J1579*800*0.8</f>
        <v>2304</v>
      </c>
      <c r="L1579" s="41">
        <v>2304</v>
      </c>
      <c r="M1579" s="49"/>
      <c r="N1579" s="52"/>
    </row>
    <row r="1580" ht="25" customHeight="1" spans="1:14">
      <c r="A1580" s="30">
        <f>COUNTA($A$4:A1579)</f>
        <v>1032</v>
      </c>
      <c r="B1580" s="72" t="s">
        <v>2391</v>
      </c>
      <c r="C1580" s="31" t="s">
        <v>2432</v>
      </c>
      <c r="D1580" s="31" t="s">
        <v>2433</v>
      </c>
      <c r="E1580" s="30" t="s">
        <v>2436</v>
      </c>
      <c r="F1580" s="84" t="s">
        <v>64</v>
      </c>
      <c r="G1580" s="31">
        <v>2</v>
      </c>
      <c r="H1580" s="31" t="s">
        <v>28</v>
      </c>
      <c r="I1580" s="31" t="s">
        <v>2435</v>
      </c>
      <c r="J1580" s="31">
        <v>4</v>
      </c>
      <c r="K1580" s="31">
        <f t="shared" si="9"/>
        <v>2560</v>
      </c>
      <c r="L1580" s="41">
        <v>2560</v>
      </c>
      <c r="M1580" s="49"/>
      <c r="N1580" s="52"/>
    </row>
    <row r="1581" ht="25" customHeight="1" spans="1:14">
      <c r="A1581" s="30">
        <f>COUNTA($A$4:A1580)</f>
        <v>1033</v>
      </c>
      <c r="B1581" s="72" t="s">
        <v>2391</v>
      </c>
      <c r="C1581" s="31" t="s">
        <v>2432</v>
      </c>
      <c r="D1581" s="31" t="s">
        <v>2433</v>
      </c>
      <c r="E1581" s="30" t="s">
        <v>2437</v>
      </c>
      <c r="F1581" s="84" t="s">
        <v>27</v>
      </c>
      <c r="G1581" s="31">
        <v>4</v>
      </c>
      <c r="H1581" s="31" t="s">
        <v>28</v>
      </c>
      <c r="I1581" s="31" t="s">
        <v>2435</v>
      </c>
      <c r="J1581" s="31">
        <v>3</v>
      </c>
      <c r="K1581" s="31">
        <f t="shared" si="9"/>
        <v>1920</v>
      </c>
      <c r="L1581" s="41">
        <v>1920</v>
      </c>
      <c r="M1581" s="49"/>
      <c r="N1581" s="52"/>
    </row>
    <row r="1582" ht="25" customHeight="1" spans="1:14">
      <c r="A1582" s="30">
        <f>COUNTA($A$4:A1581)</f>
        <v>1034</v>
      </c>
      <c r="B1582" s="72" t="s">
        <v>2391</v>
      </c>
      <c r="C1582" s="31" t="s">
        <v>2432</v>
      </c>
      <c r="D1582" s="31" t="s">
        <v>2438</v>
      </c>
      <c r="E1582" s="30" t="s">
        <v>2439</v>
      </c>
      <c r="F1582" s="84" t="s">
        <v>95</v>
      </c>
      <c r="G1582" s="31">
        <v>2</v>
      </c>
      <c r="H1582" s="31" t="s">
        <v>28</v>
      </c>
      <c r="I1582" s="31" t="s">
        <v>2440</v>
      </c>
      <c r="J1582" s="31">
        <v>1.5</v>
      </c>
      <c r="K1582" s="31">
        <f t="shared" si="9"/>
        <v>960</v>
      </c>
      <c r="L1582" s="41">
        <v>960</v>
      </c>
      <c r="M1582" s="49"/>
      <c r="N1582" s="52"/>
    </row>
    <row r="1583" ht="25" customHeight="1" spans="1:14">
      <c r="A1583" s="30">
        <f>COUNTA($A$4:A1582)</f>
        <v>1035</v>
      </c>
      <c r="B1583" s="72" t="s">
        <v>2391</v>
      </c>
      <c r="C1583" s="31" t="s">
        <v>2432</v>
      </c>
      <c r="D1583" s="51" t="s">
        <v>2438</v>
      </c>
      <c r="E1583" s="30" t="s">
        <v>2441</v>
      </c>
      <c r="F1583" s="84" t="s">
        <v>173</v>
      </c>
      <c r="G1583" s="51">
        <v>3</v>
      </c>
      <c r="H1583" s="31" t="s">
        <v>28</v>
      </c>
      <c r="I1583" s="51" t="s">
        <v>2440</v>
      </c>
      <c r="J1583" s="31">
        <v>5</v>
      </c>
      <c r="K1583" s="31">
        <f>J1583*800*0.6</f>
        <v>2400</v>
      </c>
      <c r="L1583" s="41">
        <v>2400</v>
      </c>
      <c r="M1583" s="49"/>
      <c r="N1583" s="52"/>
    </row>
    <row r="1584" ht="25" customHeight="1" spans="1:14">
      <c r="A1584" s="30">
        <f>COUNTA($A$4:A1583)</f>
        <v>1036</v>
      </c>
      <c r="B1584" s="72" t="s">
        <v>2391</v>
      </c>
      <c r="C1584" s="31" t="s">
        <v>2432</v>
      </c>
      <c r="D1584" s="31" t="s">
        <v>2442</v>
      </c>
      <c r="E1584" s="30" t="s">
        <v>2443</v>
      </c>
      <c r="F1584" s="84" t="s">
        <v>27</v>
      </c>
      <c r="G1584" s="31">
        <v>1</v>
      </c>
      <c r="H1584" s="31" t="s">
        <v>28</v>
      </c>
      <c r="I1584" s="31" t="s">
        <v>2444</v>
      </c>
      <c r="J1584" s="31">
        <v>3</v>
      </c>
      <c r="K1584" s="31">
        <f t="shared" ref="K1584:K1587" si="10">J1584*800*0.8</f>
        <v>1920</v>
      </c>
      <c r="L1584" s="41">
        <v>1920</v>
      </c>
      <c r="M1584" s="49"/>
      <c r="N1584" s="52"/>
    </row>
    <row r="1585" ht="25" customHeight="1" spans="1:14">
      <c r="A1585" s="30">
        <f>COUNTA($A$4:A1584)</f>
        <v>1037</v>
      </c>
      <c r="B1585" s="72" t="s">
        <v>2391</v>
      </c>
      <c r="C1585" s="31" t="s">
        <v>2432</v>
      </c>
      <c r="D1585" s="31" t="s">
        <v>2442</v>
      </c>
      <c r="E1585" s="30" t="s">
        <v>2445</v>
      </c>
      <c r="F1585" s="84" t="s">
        <v>34</v>
      </c>
      <c r="G1585" s="31">
        <v>6</v>
      </c>
      <c r="H1585" s="31" t="s">
        <v>28</v>
      </c>
      <c r="I1585" s="31" t="s">
        <v>2444</v>
      </c>
      <c r="J1585" s="31">
        <v>5</v>
      </c>
      <c r="K1585" s="31">
        <f t="shared" si="10"/>
        <v>3200</v>
      </c>
      <c r="L1585" s="41">
        <v>3200</v>
      </c>
      <c r="M1585" s="49">
        <v>480</v>
      </c>
      <c r="N1585" s="52"/>
    </row>
    <row r="1586" ht="25" customHeight="1" spans="1:14">
      <c r="A1586" s="30">
        <f>COUNTA($A$4:A1585)</f>
        <v>1038</v>
      </c>
      <c r="B1586" s="72" t="s">
        <v>2391</v>
      </c>
      <c r="C1586" s="31" t="s">
        <v>2432</v>
      </c>
      <c r="D1586" s="31" t="s">
        <v>2442</v>
      </c>
      <c r="E1586" s="30" t="s">
        <v>2446</v>
      </c>
      <c r="F1586" s="84" t="s">
        <v>67</v>
      </c>
      <c r="G1586" s="31">
        <v>3</v>
      </c>
      <c r="H1586" s="31" t="s">
        <v>28</v>
      </c>
      <c r="I1586" s="31" t="s">
        <v>2444</v>
      </c>
      <c r="J1586" s="31">
        <v>4</v>
      </c>
      <c r="K1586" s="31">
        <f t="shared" si="10"/>
        <v>2560</v>
      </c>
      <c r="L1586" s="41">
        <v>2560</v>
      </c>
      <c r="M1586" s="49">
        <v>480</v>
      </c>
      <c r="N1586" s="52"/>
    </row>
    <row r="1587" ht="25" customHeight="1" spans="1:14">
      <c r="A1587" s="30">
        <f>COUNTA($A$4:A1586)</f>
        <v>1039</v>
      </c>
      <c r="B1587" s="72" t="s">
        <v>2391</v>
      </c>
      <c r="C1587" s="31" t="s">
        <v>2432</v>
      </c>
      <c r="D1587" s="31" t="s">
        <v>2442</v>
      </c>
      <c r="E1587" s="30" t="s">
        <v>2447</v>
      </c>
      <c r="F1587" s="84" t="s">
        <v>95</v>
      </c>
      <c r="G1587" s="31">
        <v>3</v>
      </c>
      <c r="H1587" s="31" t="s">
        <v>28</v>
      </c>
      <c r="I1587" s="31" t="s">
        <v>2444</v>
      </c>
      <c r="J1587" s="31">
        <v>4.2</v>
      </c>
      <c r="K1587" s="31">
        <f t="shared" si="10"/>
        <v>2688</v>
      </c>
      <c r="L1587" s="36">
        <v>3240</v>
      </c>
      <c r="M1587" s="49">
        <v>320</v>
      </c>
      <c r="N1587" s="52"/>
    </row>
    <row r="1588" ht="25" customHeight="1" spans="1:14">
      <c r="A1588" s="30"/>
      <c r="B1588" s="72"/>
      <c r="C1588" s="31"/>
      <c r="D1588" s="31"/>
      <c r="E1588" s="30"/>
      <c r="F1588" s="84"/>
      <c r="G1588" s="31"/>
      <c r="H1588" s="31" t="s">
        <v>50</v>
      </c>
      <c r="I1588" s="31" t="s">
        <v>2444</v>
      </c>
      <c r="J1588" s="31">
        <v>46</v>
      </c>
      <c r="K1588" s="31">
        <f>J1588*15*0.8</f>
        <v>552</v>
      </c>
      <c r="L1588" s="36"/>
      <c r="M1588" s="49"/>
      <c r="N1588" s="52"/>
    </row>
    <row r="1589" ht="25" customHeight="1" spans="1:14">
      <c r="A1589" s="30">
        <f>COUNTA($A$4:A1588)</f>
        <v>1040</v>
      </c>
      <c r="B1589" s="72" t="s">
        <v>2391</v>
      </c>
      <c r="C1589" s="31" t="s">
        <v>2432</v>
      </c>
      <c r="D1589" s="31" t="s">
        <v>2442</v>
      </c>
      <c r="E1589" s="30" t="s">
        <v>2448</v>
      </c>
      <c r="F1589" s="84" t="s">
        <v>34</v>
      </c>
      <c r="G1589" s="84">
        <v>3</v>
      </c>
      <c r="H1589" s="31" t="s">
        <v>28</v>
      </c>
      <c r="I1589" s="31" t="s">
        <v>2444</v>
      </c>
      <c r="J1589" s="31">
        <v>3</v>
      </c>
      <c r="K1589" s="31">
        <f t="shared" ref="K1589:K1591" si="11">J1589*800*0.8</f>
        <v>1920</v>
      </c>
      <c r="L1589" s="41">
        <v>1920</v>
      </c>
      <c r="M1589" s="49"/>
      <c r="N1589" s="52"/>
    </row>
    <row r="1590" ht="25" customHeight="1" spans="1:14">
      <c r="A1590" s="30">
        <f>COUNTA($A$4:A1589)</f>
        <v>1041</v>
      </c>
      <c r="B1590" s="72" t="s">
        <v>2391</v>
      </c>
      <c r="C1590" s="31" t="s">
        <v>2432</v>
      </c>
      <c r="D1590" s="31" t="s">
        <v>2442</v>
      </c>
      <c r="E1590" s="30" t="s">
        <v>2449</v>
      </c>
      <c r="F1590" s="84" t="s">
        <v>95</v>
      </c>
      <c r="G1590" s="31">
        <v>3</v>
      </c>
      <c r="H1590" s="31" t="s">
        <v>28</v>
      </c>
      <c r="I1590" s="31" t="s">
        <v>2444</v>
      </c>
      <c r="J1590" s="31">
        <v>4</v>
      </c>
      <c r="K1590" s="31">
        <f t="shared" si="11"/>
        <v>2560</v>
      </c>
      <c r="L1590" s="41">
        <v>2560</v>
      </c>
      <c r="M1590" s="49">
        <v>640</v>
      </c>
      <c r="N1590" s="52"/>
    </row>
    <row r="1591" ht="25" customHeight="1" spans="1:14">
      <c r="A1591" s="30">
        <f>COUNTA($A$4:A1590)</f>
        <v>1042</v>
      </c>
      <c r="B1591" s="72" t="s">
        <v>2391</v>
      </c>
      <c r="C1591" s="31" t="s">
        <v>2432</v>
      </c>
      <c r="D1591" s="31" t="s">
        <v>2442</v>
      </c>
      <c r="E1591" s="30" t="s">
        <v>2450</v>
      </c>
      <c r="F1591" s="84" t="s">
        <v>27</v>
      </c>
      <c r="G1591" s="31">
        <v>3</v>
      </c>
      <c r="H1591" s="31" t="s">
        <v>28</v>
      </c>
      <c r="I1591" s="31" t="s">
        <v>2444</v>
      </c>
      <c r="J1591" s="31">
        <v>5</v>
      </c>
      <c r="K1591" s="31">
        <f t="shared" si="11"/>
        <v>3200</v>
      </c>
      <c r="L1591" s="36">
        <v>5000</v>
      </c>
      <c r="M1591" s="49"/>
      <c r="N1591" s="52" t="s">
        <v>1230</v>
      </c>
    </row>
    <row r="1592" ht="25" customHeight="1" spans="1:14">
      <c r="A1592" s="30"/>
      <c r="B1592" s="72"/>
      <c r="C1592" s="31"/>
      <c r="D1592" s="31"/>
      <c r="E1592" s="30"/>
      <c r="F1592" s="84"/>
      <c r="G1592" s="31"/>
      <c r="H1592" s="31" t="s">
        <v>60</v>
      </c>
      <c r="I1592" s="31" t="s">
        <v>2444</v>
      </c>
      <c r="J1592" s="31">
        <v>1</v>
      </c>
      <c r="K1592" s="31">
        <f>J1592*2500*0.8</f>
        <v>2000</v>
      </c>
      <c r="L1592" s="36"/>
      <c r="M1592" s="49"/>
      <c r="N1592" s="52"/>
    </row>
    <row r="1593" ht="25" customHeight="1" spans="1:14">
      <c r="A1593" s="30">
        <f>COUNTA($A$4:A1592)</f>
        <v>1043</v>
      </c>
      <c r="B1593" s="72" t="s">
        <v>2391</v>
      </c>
      <c r="C1593" s="31" t="s">
        <v>2432</v>
      </c>
      <c r="D1593" s="31" t="s">
        <v>2442</v>
      </c>
      <c r="E1593" s="30" t="s">
        <v>2451</v>
      </c>
      <c r="F1593" s="84" t="s">
        <v>34</v>
      </c>
      <c r="G1593" s="31">
        <v>3</v>
      </c>
      <c r="H1593" s="31" t="s">
        <v>28</v>
      </c>
      <c r="I1593" s="31" t="s">
        <v>2444</v>
      </c>
      <c r="J1593" s="31">
        <v>6.5</v>
      </c>
      <c r="K1593" s="31">
        <f t="shared" ref="K1593:K1595" si="12">J1593*800*0.8</f>
        <v>4160</v>
      </c>
      <c r="L1593" s="36">
        <v>4928</v>
      </c>
      <c r="M1593" s="49"/>
      <c r="N1593" s="52"/>
    </row>
    <row r="1594" ht="25" customHeight="1" spans="1:14">
      <c r="A1594" s="30"/>
      <c r="B1594" s="72"/>
      <c r="C1594" s="31"/>
      <c r="D1594" s="31"/>
      <c r="E1594" s="30"/>
      <c r="F1594" s="84"/>
      <c r="G1594" s="31"/>
      <c r="H1594" s="31" t="s">
        <v>187</v>
      </c>
      <c r="I1594" s="31" t="s">
        <v>2444</v>
      </c>
      <c r="J1594" s="31">
        <v>1.2</v>
      </c>
      <c r="K1594" s="31">
        <f t="shared" si="12"/>
        <v>768</v>
      </c>
      <c r="L1594" s="36"/>
      <c r="M1594" s="49"/>
      <c r="N1594" s="52"/>
    </row>
    <row r="1595" ht="25" customHeight="1" spans="1:14">
      <c r="A1595" s="30">
        <f>COUNTA($A$4:A1594)</f>
        <v>1044</v>
      </c>
      <c r="B1595" s="72" t="s">
        <v>2391</v>
      </c>
      <c r="C1595" s="31" t="s">
        <v>2432</v>
      </c>
      <c r="D1595" s="31" t="s">
        <v>2442</v>
      </c>
      <c r="E1595" s="30" t="s">
        <v>2452</v>
      </c>
      <c r="F1595" s="84" t="s">
        <v>64</v>
      </c>
      <c r="G1595" s="31">
        <v>4</v>
      </c>
      <c r="H1595" s="31" t="s">
        <v>28</v>
      </c>
      <c r="I1595" s="31" t="s">
        <v>2444</v>
      </c>
      <c r="J1595" s="31">
        <v>6</v>
      </c>
      <c r="K1595" s="31">
        <f t="shared" si="12"/>
        <v>3840</v>
      </c>
      <c r="L1595" s="36">
        <v>4800</v>
      </c>
      <c r="M1595" s="49"/>
      <c r="N1595" s="52"/>
    </row>
    <row r="1596" ht="25" customHeight="1" spans="1:14">
      <c r="A1596" s="30"/>
      <c r="B1596" s="72"/>
      <c r="C1596" s="31"/>
      <c r="D1596" s="31"/>
      <c r="E1596" s="30"/>
      <c r="F1596" s="84"/>
      <c r="G1596" s="31"/>
      <c r="H1596" s="31" t="s">
        <v>29</v>
      </c>
      <c r="I1596" s="31" t="s">
        <v>2444</v>
      </c>
      <c r="J1596" s="31">
        <v>3</v>
      </c>
      <c r="K1596" s="31">
        <f>J1596*400*0.8</f>
        <v>960</v>
      </c>
      <c r="L1596" s="36"/>
      <c r="M1596" s="49"/>
      <c r="N1596" s="52"/>
    </row>
    <row r="1597" ht="25" customHeight="1" spans="1:14">
      <c r="A1597" s="30">
        <f>COUNTA($A$4:A1596)</f>
        <v>1045</v>
      </c>
      <c r="B1597" s="72" t="s">
        <v>2391</v>
      </c>
      <c r="C1597" s="31" t="s">
        <v>2432</v>
      </c>
      <c r="D1597" s="31" t="s">
        <v>2442</v>
      </c>
      <c r="E1597" s="30" t="s">
        <v>2453</v>
      </c>
      <c r="F1597" s="84" t="s">
        <v>67</v>
      </c>
      <c r="G1597" s="31">
        <v>2</v>
      </c>
      <c r="H1597" s="31" t="s">
        <v>28</v>
      </c>
      <c r="I1597" s="31" t="s">
        <v>2444</v>
      </c>
      <c r="J1597" s="31">
        <v>4.5</v>
      </c>
      <c r="K1597" s="31">
        <f t="shared" ref="K1597:K1601" si="13">J1597*800*0.8</f>
        <v>2880</v>
      </c>
      <c r="L1597" s="36">
        <v>5000</v>
      </c>
      <c r="M1597" s="49"/>
      <c r="N1597" s="44" t="s">
        <v>1230</v>
      </c>
    </row>
    <row r="1598" ht="25" customHeight="1" spans="1:14">
      <c r="A1598" s="30"/>
      <c r="B1598" s="72"/>
      <c r="C1598" s="31"/>
      <c r="D1598" s="31"/>
      <c r="E1598" s="30"/>
      <c r="F1598" s="84"/>
      <c r="G1598" s="31"/>
      <c r="H1598" s="31" t="s">
        <v>60</v>
      </c>
      <c r="I1598" s="31" t="s">
        <v>2444</v>
      </c>
      <c r="J1598" s="31">
        <v>2</v>
      </c>
      <c r="K1598" s="31">
        <f>J1598*2500*0.8</f>
        <v>4000</v>
      </c>
      <c r="L1598" s="36"/>
      <c r="M1598" s="49"/>
      <c r="N1598" s="52"/>
    </row>
    <row r="1599" ht="25" customHeight="1" spans="1:14">
      <c r="A1599" s="30">
        <f>COUNTA($A$4:A1598)</f>
        <v>1046</v>
      </c>
      <c r="B1599" s="72" t="s">
        <v>2391</v>
      </c>
      <c r="C1599" s="30" t="s">
        <v>2432</v>
      </c>
      <c r="D1599" s="31" t="s">
        <v>2442</v>
      </c>
      <c r="E1599" s="30" t="s">
        <v>2454</v>
      </c>
      <c r="F1599" s="84" t="s">
        <v>173</v>
      </c>
      <c r="G1599" s="31">
        <v>6</v>
      </c>
      <c r="H1599" s="31" t="s">
        <v>28</v>
      </c>
      <c r="I1599" s="31" t="s">
        <v>2444</v>
      </c>
      <c r="J1599" s="31">
        <v>4</v>
      </c>
      <c r="K1599" s="31">
        <f t="shared" ref="K1599:K1603" si="14">J1599*800*0.6</f>
        <v>1920</v>
      </c>
      <c r="L1599" s="41">
        <v>1920</v>
      </c>
      <c r="M1599" s="49"/>
      <c r="N1599" s="52"/>
    </row>
    <row r="1600" ht="25" customHeight="1" spans="1:14">
      <c r="A1600" s="30">
        <f>COUNTA($A$4:A1599)</f>
        <v>1047</v>
      </c>
      <c r="B1600" s="72" t="s">
        <v>2391</v>
      </c>
      <c r="C1600" s="30" t="s">
        <v>2432</v>
      </c>
      <c r="D1600" s="31" t="s">
        <v>2442</v>
      </c>
      <c r="E1600" s="30" t="s">
        <v>2455</v>
      </c>
      <c r="F1600" s="84" t="s">
        <v>27</v>
      </c>
      <c r="G1600" s="31">
        <v>4</v>
      </c>
      <c r="H1600" s="31" t="s">
        <v>28</v>
      </c>
      <c r="I1600" s="31" t="s">
        <v>2444</v>
      </c>
      <c r="J1600" s="31">
        <v>3</v>
      </c>
      <c r="K1600" s="31">
        <f t="shared" si="13"/>
        <v>1920</v>
      </c>
      <c r="L1600" s="41">
        <v>1920</v>
      </c>
      <c r="M1600" s="49"/>
      <c r="N1600" s="52"/>
    </row>
    <row r="1601" ht="25" customHeight="1" spans="1:14">
      <c r="A1601" s="30">
        <f>COUNTA($A$4:A1600)</f>
        <v>1048</v>
      </c>
      <c r="B1601" s="72" t="s">
        <v>2391</v>
      </c>
      <c r="C1601" s="30" t="s">
        <v>2432</v>
      </c>
      <c r="D1601" s="31" t="s">
        <v>2442</v>
      </c>
      <c r="E1601" s="30" t="s">
        <v>2456</v>
      </c>
      <c r="F1601" s="84" t="s">
        <v>64</v>
      </c>
      <c r="G1601" s="31">
        <v>4</v>
      </c>
      <c r="H1601" s="31" t="s">
        <v>28</v>
      </c>
      <c r="I1601" s="31" t="s">
        <v>2444</v>
      </c>
      <c r="J1601" s="31">
        <v>3.7</v>
      </c>
      <c r="K1601" s="31">
        <f t="shared" si="13"/>
        <v>2368</v>
      </c>
      <c r="L1601" s="41">
        <v>2368</v>
      </c>
      <c r="M1601" s="49"/>
      <c r="N1601" s="52"/>
    </row>
    <row r="1602" ht="25" customHeight="1" spans="1:14">
      <c r="A1602" s="30">
        <f>COUNTA($A$4:A1601)</f>
        <v>1049</v>
      </c>
      <c r="B1602" s="72" t="s">
        <v>2391</v>
      </c>
      <c r="C1602" s="30" t="s">
        <v>2432</v>
      </c>
      <c r="D1602" s="31" t="s">
        <v>2442</v>
      </c>
      <c r="E1602" s="30" t="s">
        <v>2457</v>
      </c>
      <c r="F1602" s="31" t="s">
        <v>424</v>
      </c>
      <c r="G1602" s="31">
        <v>4</v>
      </c>
      <c r="H1602" s="31" t="s">
        <v>28</v>
      </c>
      <c r="I1602" s="31" t="s">
        <v>2444</v>
      </c>
      <c r="J1602" s="31">
        <v>4.5</v>
      </c>
      <c r="K1602" s="31">
        <f t="shared" si="14"/>
        <v>2160</v>
      </c>
      <c r="L1602" s="41">
        <v>2160</v>
      </c>
      <c r="M1602" s="49">
        <v>288</v>
      </c>
      <c r="N1602" s="52"/>
    </row>
    <row r="1603" ht="25" customHeight="1" spans="1:14">
      <c r="A1603" s="30">
        <f>COUNTA($A$4:A1602)</f>
        <v>1050</v>
      </c>
      <c r="B1603" s="72" t="s">
        <v>2391</v>
      </c>
      <c r="C1603" s="30" t="s">
        <v>2432</v>
      </c>
      <c r="D1603" s="31" t="s">
        <v>2442</v>
      </c>
      <c r="E1603" s="30" t="s">
        <v>2458</v>
      </c>
      <c r="F1603" s="84" t="s">
        <v>173</v>
      </c>
      <c r="G1603" s="31">
        <v>1</v>
      </c>
      <c r="H1603" s="31" t="s">
        <v>28</v>
      </c>
      <c r="I1603" s="31" t="s">
        <v>2444</v>
      </c>
      <c r="J1603" s="31">
        <v>3</v>
      </c>
      <c r="K1603" s="31">
        <f t="shared" si="14"/>
        <v>1440</v>
      </c>
      <c r="L1603" s="41">
        <v>1440</v>
      </c>
      <c r="M1603" s="49"/>
      <c r="N1603" s="52"/>
    </row>
    <row r="1604" ht="25" customHeight="1" spans="1:14">
      <c r="A1604" s="30">
        <f>COUNTA($A$4:A1603)</f>
        <v>1051</v>
      </c>
      <c r="B1604" s="72" t="s">
        <v>2391</v>
      </c>
      <c r="C1604" s="30" t="s">
        <v>2432</v>
      </c>
      <c r="D1604" s="31" t="s">
        <v>2442</v>
      </c>
      <c r="E1604" s="30" t="s">
        <v>2459</v>
      </c>
      <c r="F1604" s="84" t="s">
        <v>67</v>
      </c>
      <c r="G1604" s="31">
        <v>2</v>
      </c>
      <c r="H1604" s="31" t="s">
        <v>28</v>
      </c>
      <c r="I1604" s="31" t="s">
        <v>2444</v>
      </c>
      <c r="J1604" s="31">
        <v>3.7</v>
      </c>
      <c r="K1604" s="31">
        <f t="shared" ref="K1604:K1609" si="15">J1604*800*0.8</f>
        <v>2368</v>
      </c>
      <c r="L1604" s="41">
        <v>2368</v>
      </c>
      <c r="M1604" s="49"/>
      <c r="N1604" s="52"/>
    </row>
    <row r="1605" ht="25" customHeight="1" spans="1:14">
      <c r="A1605" s="30">
        <f>COUNTA($A$4:A1604)</f>
        <v>1052</v>
      </c>
      <c r="B1605" s="72" t="s">
        <v>2391</v>
      </c>
      <c r="C1605" s="30" t="s">
        <v>2432</v>
      </c>
      <c r="D1605" s="31" t="s">
        <v>2442</v>
      </c>
      <c r="E1605" s="30" t="s">
        <v>2460</v>
      </c>
      <c r="F1605" s="84" t="s">
        <v>67</v>
      </c>
      <c r="G1605" s="31">
        <v>3</v>
      </c>
      <c r="H1605" s="31" t="s">
        <v>28</v>
      </c>
      <c r="I1605" s="31" t="s">
        <v>2444</v>
      </c>
      <c r="J1605" s="31">
        <v>4</v>
      </c>
      <c r="K1605" s="31">
        <f t="shared" si="15"/>
        <v>2560</v>
      </c>
      <c r="L1605" s="41">
        <v>2560</v>
      </c>
      <c r="M1605" s="49">
        <v>960</v>
      </c>
      <c r="N1605" s="52"/>
    </row>
    <row r="1606" ht="25" customHeight="1" spans="1:14">
      <c r="A1606" s="30">
        <f>COUNTA($A$4:A1605)</f>
        <v>1053</v>
      </c>
      <c r="B1606" s="72" t="s">
        <v>2391</v>
      </c>
      <c r="C1606" s="30" t="s">
        <v>2432</v>
      </c>
      <c r="D1606" s="31" t="s">
        <v>2442</v>
      </c>
      <c r="E1606" s="30" t="s">
        <v>2461</v>
      </c>
      <c r="F1606" s="84" t="s">
        <v>64</v>
      </c>
      <c r="G1606" s="31">
        <v>3</v>
      </c>
      <c r="H1606" s="31" t="s">
        <v>28</v>
      </c>
      <c r="I1606" s="31" t="s">
        <v>2444</v>
      </c>
      <c r="J1606" s="31">
        <v>2.4</v>
      </c>
      <c r="K1606" s="31">
        <f t="shared" si="15"/>
        <v>1536</v>
      </c>
      <c r="L1606" s="41">
        <v>1536</v>
      </c>
      <c r="M1606" s="49"/>
      <c r="N1606" s="52"/>
    </row>
    <row r="1607" ht="25" customHeight="1" spans="1:14">
      <c r="A1607" s="30">
        <f>COUNTA($A$4:A1606)</f>
        <v>1054</v>
      </c>
      <c r="B1607" s="72" t="s">
        <v>2391</v>
      </c>
      <c r="C1607" s="30" t="s">
        <v>2432</v>
      </c>
      <c r="D1607" s="31" t="s">
        <v>2442</v>
      </c>
      <c r="E1607" s="30" t="s">
        <v>2462</v>
      </c>
      <c r="F1607" s="84" t="s">
        <v>67</v>
      </c>
      <c r="G1607" s="31">
        <v>5</v>
      </c>
      <c r="H1607" s="31" t="s">
        <v>28</v>
      </c>
      <c r="I1607" s="31" t="s">
        <v>2444</v>
      </c>
      <c r="J1607" s="31">
        <v>8</v>
      </c>
      <c r="K1607" s="31">
        <f t="shared" si="15"/>
        <v>5120</v>
      </c>
      <c r="L1607" s="41">
        <v>5000</v>
      </c>
      <c r="M1607" s="49"/>
      <c r="N1607" s="52"/>
    </row>
    <row r="1608" ht="25" customHeight="1" spans="1:14">
      <c r="A1608" s="30">
        <f>COUNTA($A$4:A1607)</f>
        <v>1055</v>
      </c>
      <c r="B1608" s="72" t="s">
        <v>2391</v>
      </c>
      <c r="C1608" s="30" t="s">
        <v>2432</v>
      </c>
      <c r="D1608" s="31" t="s">
        <v>2442</v>
      </c>
      <c r="E1608" s="30" t="s">
        <v>2463</v>
      </c>
      <c r="F1608" s="84" t="s">
        <v>27</v>
      </c>
      <c r="G1608" s="31">
        <v>4</v>
      </c>
      <c r="H1608" s="31" t="s">
        <v>28</v>
      </c>
      <c r="I1608" s="31" t="s">
        <v>2444</v>
      </c>
      <c r="J1608" s="31">
        <v>3.3</v>
      </c>
      <c r="K1608" s="31">
        <f t="shared" si="15"/>
        <v>2112</v>
      </c>
      <c r="L1608" s="41">
        <v>2112</v>
      </c>
      <c r="M1608" s="49"/>
      <c r="N1608" s="52"/>
    </row>
    <row r="1609" ht="25" customHeight="1" spans="1:14">
      <c r="A1609" s="30">
        <f>COUNTA($A$4:A1608)</f>
        <v>1056</v>
      </c>
      <c r="B1609" s="72" t="s">
        <v>2391</v>
      </c>
      <c r="C1609" s="18" t="s">
        <v>2432</v>
      </c>
      <c r="D1609" s="18" t="s">
        <v>2442</v>
      </c>
      <c r="E1609" s="30" t="s">
        <v>2464</v>
      </c>
      <c r="F1609" s="84" t="s">
        <v>67</v>
      </c>
      <c r="G1609" s="18">
        <v>3</v>
      </c>
      <c r="H1609" s="31" t="s">
        <v>28</v>
      </c>
      <c r="I1609" s="18" t="s">
        <v>2444</v>
      </c>
      <c r="J1609" s="18">
        <v>1</v>
      </c>
      <c r="K1609" s="31">
        <f t="shared" si="15"/>
        <v>640</v>
      </c>
      <c r="L1609" s="36">
        <v>3440</v>
      </c>
      <c r="M1609" s="49"/>
      <c r="N1609" s="52"/>
    </row>
    <row r="1610" ht="25" customHeight="1" spans="1:14">
      <c r="A1610" s="30"/>
      <c r="B1610" s="72"/>
      <c r="C1610" s="18"/>
      <c r="D1610" s="18"/>
      <c r="E1610" s="30"/>
      <c r="F1610" s="84"/>
      <c r="G1610" s="18"/>
      <c r="H1610" s="31" t="s">
        <v>208</v>
      </c>
      <c r="I1610" s="18" t="s">
        <v>2444</v>
      </c>
      <c r="J1610" s="18">
        <v>5</v>
      </c>
      <c r="K1610" s="31">
        <f>J1610*700*0.8</f>
        <v>2800</v>
      </c>
      <c r="L1610" s="36"/>
      <c r="M1610" s="49"/>
      <c r="N1610" s="52"/>
    </row>
    <row r="1611" ht="25" customHeight="1" spans="1:14">
      <c r="A1611" s="30">
        <f>COUNTA($A$4:A1610)</f>
        <v>1057</v>
      </c>
      <c r="B1611" s="72" t="s">
        <v>2391</v>
      </c>
      <c r="C1611" s="18" t="s">
        <v>2432</v>
      </c>
      <c r="D1611" s="18" t="s">
        <v>2442</v>
      </c>
      <c r="E1611" s="30" t="s">
        <v>2465</v>
      </c>
      <c r="F1611" s="84" t="s">
        <v>27</v>
      </c>
      <c r="G1611" s="31">
        <v>5</v>
      </c>
      <c r="H1611" s="31" t="s">
        <v>28</v>
      </c>
      <c r="I1611" s="31" t="s">
        <v>2444</v>
      </c>
      <c r="J1611" s="31">
        <v>1</v>
      </c>
      <c r="K1611" s="31">
        <f t="shared" ref="K1611:K1616" si="16">J1611*800*0.8</f>
        <v>640</v>
      </c>
      <c r="L1611" s="36">
        <v>1312</v>
      </c>
      <c r="M1611" s="49"/>
      <c r="N1611" s="52"/>
    </row>
    <row r="1612" ht="25" customHeight="1" spans="1:14">
      <c r="A1612" s="30"/>
      <c r="B1612" s="72"/>
      <c r="C1612" s="18"/>
      <c r="D1612" s="18"/>
      <c r="E1612" s="30"/>
      <c r="F1612" s="84"/>
      <c r="G1612" s="31"/>
      <c r="H1612" s="31" t="s">
        <v>1541</v>
      </c>
      <c r="I1612" s="31" t="s">
        <v>2444</v>
      </c>
      <c r="J1612" s="31">
        <v>1.2</v>
      </c>
      <c r="K1612" s="31">
        <f>J1612*700*0.8</f>
        <v>672</v>
      </c>
      <c r="L1612" s="36"/>
      <c r="M1612" s="49"/>
      <c r="N1612" s="52"/>
    </row>
    <row r="1613" ht="25" customHeight="1" spans="1:14">
      <c r="A1613" s="30">
        <f>COUNTA($A$4:A1612)</f>
        <v>1058</v>
      </c>
      <c r="B1613" s="72" t="s">
        <v>2391</v>
      </c>
      <c r="C1613" s="30" t="s">
        <v>2432</v>
      </c>
      <c r="D1613" s="31" t="s">
        <v>2442</v>
      </c>
      <c r="E1613" s="30" t="s">
        <v>2466</v>
      </c>
      <c r="F1613" s="84" t="s">
        <v>67</v>
      </c>
      <c r="G1613" s="31">
        <v>2</v>
      </c>
      <c r="H1613" s="31" t="s">
        <v>28</v>
      </c>
      <c r="I1613" s="31" t="s">
        <v>2444</v>
      </c>
      <c r="J1613" s="31">
        <v>1.7</v>
      </c>
      <c r="K1613" s="31">
        <f t="shared" si="16"/>
        <v>1088</v>
      </c>
      <c r="L1613" s="59">
        <v>1088</v>
      </c>
      <c r="M1613" s="18"/>
      <c r="N1613" s="52"/>
    </row>
    <row r="1614" ht="25" customHeight="1" spans="1:14">
      <c r="A1614" s="30">
        <f>COUNTA($A$4:A1613)</f>
        <v>1059</v>
      </c>
      <c r="B1614" s="72" t="s">
        <v>2391</v>
      </c>
      <c r="C1614" s="30" t="s">
        <v>2432</v>
      </c>
      <c r="D1614" s="31" t="s">
        <v>2442</v>
      </c>
      <c r="E1614" s="30" t="s">
        <v>2467</v>
      </c>
      <c r="F1614" s="31" t="s">
        <v>34</v>
      </c>
      <c r="G1614" s="31">
        <v>6</v>
      </c>
      <c r="H1614" s="31" t="s">
        <v>208</v>
      </c>
      <c r="I1614" s="31" t="s">
        <v>2442</v>
      </c>
      <c r="J1614" s="31">
        <v>25</v>
      </c>
      <c r="K1614" s="31">
        <v>5000</v>
      </c>
      <c r="L1614" s="58">
        <v>5000</v>
      </c>
      <c r="M1614" s="45"/>
      <c r="N1614" s="52"/>
    </row>
    <row r="1615" ht="25" customHeight="1" spans="1:14">
      <c r="A1615" s="30">
        <f>COUNTA($A$4:A1614)</f>
        <v>1060</v>
      </c>
      <c r="B1615" s="72" t="s">
        <v>2391</v>
      </c>
      <c r="C1615" s="30" t="s">
        <v>2432</v>
      </c>
      <c r="D1615" s="31" t="s">
        <v>2442</v>
      </c>
      <c r="E1615" s="30" t="s">
        <v>2468</v>
      </c>
      <c r="F1615" s="84" t="s">
        <v>27</v>
      </c>
      <c r="G1615" s="84">
        <v>3</v>
      </c>
      <c r="H1615" s="31" t="s">
        <v>28</v>
      </c>
      <c r="I1615" s="31" t="s">
        <v>2444</v>
      </c>
      <c r="J1615" s="31">
        <v>8</v>
      </c>
      <c r="K1615" s="31">
        <f t="shared" si="16"/>
        <v>5120</v>
      </c>
      <c r="L1615" s="59">
        <v>5000</v>
      </c>
      <c r="M1615" s="18"/>
      <c r="N1615" s="52"/>
    </row>
    <row r="1616" ht="25" customHeight="1" spans="1:14">
      <c r="A1616" s="30">
        <f>COUNTA($A$4:A1615)</f>
        <v>1061</v>
      </c>
      <c r="B1616" s="72" t="s">
        <v>2391</v>
      </c>
      <c r="C1616" s="30" t="s">
        <v>2432</v>
      </c>
      <c r="D1616" s="31" t="s">
        <v>2442</v>
      </c>
      <c r="E1616" s="30" t="s">
        <v>2469</v>
      </c>
      <c r="F1616" s="84" t="s">
        <v>67</v>
      </c>
      <c r="G1616" s="31">
        <v>3</v>
      </c>
      <c r="H1616" s="31" t="s">
        <v>28</v>
      </c>
      <c r="I1616" s="31" t="s">
        <v>2444</v>
      </c>
      <c r="J1616" s="31">
        <v>1.2</v>
      </c>
      <c r="K1616" s="31">
        <f t="shared" si="16"/>
        <v>768</v>
      </c>
      <c r="L1616" s="59">
        <v>768</v>
      </c>
      <c r="M1616" s="18"/>
      <c r="N1616" s="52"/>
    </row>
    <row r="1617" ht="25" customHeight="1" spans="1:14">
      <c r="A1617" s="30">
        <f>COUNTA($A$4:A1616)</f>
        <v>1062</v>
      </c>
      <c r="B1617" s="72" t="s">
        <v>2391</v>
      </c>
      <c r="C1617" s="30" t="s">
        <v>2470</v>
      </c>
      <c r="D1617" s="30" t="s">
        <v>2471</v>
      </c>
      <c r="E1617" s="30" t="s">
        <v>2472</v>
      </c>
      <c r="F1617" s="30" t="s">
        <v>27</v>
      </c>
      <c r="G1617" s="30">
        <v>3</v>
      </c>
      <c r="H1617" s="30" t="s">
        <v>1261</v>
      </c>
      <c r="I1617" s="30" t="s">
        <v>2473</v>
      </c>
      <c r="J1617" s="30">
        <v>2</v>
      </c>
      <c r="K1617" s="30">
        <v>960</v>
      </c>
      <c r="L1617" s="33">
        <v>2720</v>
      </c>
      <c r="M1617" s="30">
        <v>800</v>
      </c>
      <c r="N1617" s="52"/>
    </row>
    <row r="1618" ht="25" customHeight="1" spans="1:14">
      <c r="A1618" s="30"/>
      <c r="B1618" s="72"/>
      <c r="C1618" s="30"/>
      <c r="D1618" s="30"/>
      <c r="E1618" s="30"/>
      <c r="F1618" s="30"/>
      <c r="G1618" s="30"/>
      <c r="H1618" s="31" t="s">
        <v>536</v>
      </c>
      <c r="I1618" s="30" t="s">
        <v>2473</v>
      </c>
      <c r="J1618" s="30">
        <v>2</v>
      </c>
      <c r="K1618" s="30">
        <v>1280</v>
      </c>
      <c r="L1618" s="33"/>
      <c r="M1618" s="30"/>
      <c r="N1618" s="52"/>
    </row>
    <row r="1619" ht="25" customHeight="1" spans="1:14">
      <c r="A1619" s="30"/>
      <c r="B1619" s="72"/>
      <c r="C1619" s="30"/>
      <c r="D1619" s="30"/>
      <c r="E1619" s="30"/>
      <c r="F1619" s="30"/>
      <c r="G1619" s="30"/>
      <c r="H1619" s="30" t="s">
        <v>36</v>
      </c>
      <c r="I1619" s="30" t="s">
        <v>2473</v>
      </c>
      <c r="J1619" s="30">
        <v>1</v>
      </c>
      <c r="K1619" s="30">
        <v>480</v>
      </c>
      <c r="L1619" s="33"/>
      <c r="M1619" s="30"/>
      <c r="N1619" s="52"/>
    </row>
    <row r="1620" ht="25" customHeight="1" spans="1:14">
      <c r="A1620" s="30">
        <f>COUNTA($A$4:A1619)</f>
        <v>1063</v>
      </c>
      <c r="B1620" s="72" t="s">
        <v>2391</v>
      </c>
      <c r="C1620" s="30" t="s">
        <v>2470</v>
      </c>
      <c r="D1620" s="30" t="s">
        <v>2474</v>
      </c>
      <c r="E1620" s="30" t="s">
        <v>2475</v>
      </c>
      <c r="F1620" s="30" t="s">
        <v>67</v>
      </c>
      <c r="G1620" s="30">
        <v>7</v>
      </c>
      <c r="H1620" s="30" t="s">
        <v>1261</v>
      </c>
      <c r="I1620" s="30" t="s">
        <v>2476</v>
      </c>
      <c r="J1620" s="30">
        <v>1.4</v>
      </c>
      <c r="K1620" s="30">
        <v>672</v>
      </c>
      <c r="L1620" s="33">
        <v>672</v>
      </c>
      <c r="M1620" s="30">
        <v>0</v>
      </c>
      <c r="N1620" s="52"/>
    </row>
    <row r="1621" ht="25" customHeight="1" spans="1:14">
      <c r="A1621" s="30">
        <f>COUNTA($A$4:A1620)</f>
        <v>1064</v>
      </c>
      <c r="B1621" s="72" t="s">
        <v>2391</v>
      </c>
      <c r="C1621" s="30" t="s">
        <v>2470</v>
      </c>
      <c r="D1621" s="30" t="s">
        <v>2477</v>
      </c>
      <c r="E1621" s="30" t="s">
        <v>2478</v>
      </c>
      <c r="F1621" s="30" t="s">
        <v>173</v>
      </c>
      <c r="G1621" s="30">
        <v>3</v>
      </c>
      <c r="H1621" s="31" t="s">
        <v>536</v>
      </c>
      <c r="I1621" s="30" t="s">
        <v>2479</v>
      </c>
      <c r="J1621" s="30">
        <v>2</v>
      </c>
      <c r="K1621" s="30">
        <v>960</v>
      </c>
      <c r="L1621" s="33">
        <v>2640</v>
      </c>
      <c r="M1621" s="30">
        <v>240</v>
      </c>
      <c r="N1621" s="52"/>
    </row>
    <row r="1622" ht="25" customHeight="1" spans="1:14">
      <c r="A1622" s="30"/>
      <c r="B1622" s="72"/>
      <c r="C1622" s="30"/>
      <c r="D1622" s="30"/>
      <c r="E1622" s="30"/>
      <c r="F1622" s="30"/>
      <c r="G1622" s="30"/>
      <c r="H1622" s="31" t="s">
        <v>28</v>
      </c>
      <c r="I1622" s="30" t="s">
        <v>2479</v>
      </c>
      <c r="J1622" s="30">
        <v>3.5</v>
      </c>
      <c r="K1622" s="30">
        <v>1680</v>
      </c>
      <c r="L1622" s="33"/>
      <c r="M1622" s="30"/>
      <c r="N1622" s="52"/>
    </row>
    <row r="1623" ht="25" customHeight="1" spans="1:14">
      <c r="A1623" s="30">
        <f>COUNTA($A$4:A1622)</f>
        <v>1065</v>
      </c>
      <c r="B1623" s="72" t="s">
        <v>2391</v>
      </c>
      <c r="C1623" s="30" t="s">
        <v>2470</v>
      </c>
      <c r="D1623" s="30" t="s">
        <v>2480</v>
      </c>
      <c r="E1623" s="30" t="s">
        <v>2481</v>
      </c>
      <c r="F1623" s="30" t="s">
        <v>34</v>
      </c>
      <c r="G1623" s="30">
        <v>3</v>
      </c>
      <c r="H1623" s="31" t="s">
        <v>28</v>
      </c>
      <c r="I1623" s="30" t="s">
        <v>2482</v>
      </c>
      <c r="J1623" s="30">
        <v>2</v>
      </c>
      <c r="K1623" s="30">
        <v>1280</v>
      </c>
      <c r="L1623" s="88">
        <v>1280</v>
      </c>
      <c r="M1623" s="30">
        <v>0</v>
      </c>
      <c r="N1623" s="52"/>
    </row>
    <row r="1624" ht="25" customHeight="1" spans="1:14">
      <c r="A1624" s="30">
        <f>COUNTA($A$4:A1623)</f>
        <v>1066</v>
      </c>
      <c r="B1624" s="72" t="s">
        <v>2391</v>
      </c>
      <c r="C1624" s="30" t="s">
        <v>2470</v>
      </c>
      <c r="D1624" s="30" t="s">
        <v>2483</v>
      </c>
      <c r="E1624" s="30" t="s">
        <v>2484</v>
      </c>
      <c r="F1624" s="30" t="s">
        <v>173</v>
      </c>
      <c r="G1624" s="30">
        <v>4</v>
      </c>
      <c r="H1624" s="31" t="s">
        <v>28</v>
      </c>
      <c r="I1624" s="30" t="s">
        <v>2485</v>
      </c>
      <c r="J1624" s="30">
        <v>4</v>
      </c>
      <c r="K1624" s="30">
        <v>1920</v>
      </c>
      <c r="L1624" s="88">
        <v>1920</v>
      </c>
      <c r="M1624" s="30">
        <v>0</v>
      </c>
      <c r="N1624" s="52"/>
    </row>
    <row r="1625" ht="25" customHeight="1" spans="1:14">
      <c r="A1625" s="30">
        <f>COUNTA($A$4:A1624)</f>
        <v>1067</v>
      </c>
      <c r="B1625" s="72" t="s">
        <v>2391</v>
      </c>
      <c r="C1625" s="30" t="s">
        <v>2470</v>
      </c>
      <c r="D1625" s="30" t="s">
        <v>2477</v>
      </c>
      <c r="E1625" s="30" t="s">
        <v>2486</v>
      </c>
      <c r="F1625" s="30" t="s">
        <v>64</v>
      </c>
      <c r="G1625" s="30">
        <v>1</v>
      </c>
      <c r="H1625" s="30" t="s">
        <v>29</v>
      </c>
      <c r="I1625" s="30" t="s">
        <v>2479</v>
      </c>
      <c r="J1625" s="30">
        <v>1.5</v>
      </c>
      <c r="K1625" s="30">
        <v>480</v>
      </c>
      <c r="L1625" s="88">
        <v>480</v>
      </c>
      <c r="M1625" s="30">
        <v>0</v>
      </c>
      <c r="N1625" s="52"/>
    </row>
    <row r="1626" ht="25" customHeight="1" spans="1:14">
      <c r="A1626" s="30">
        <f>COUNTA($A$4:A1625)</f>
        <v>1068</v>
      </c>
      <c r="B1626" s="72" t="s">
        <v>2391</v>
      </c>
      <c r="C1626" s="30" t="s">
        <v>2470</v>
      </c>
      <c r="D1626" s="30" t="s">
        <v>2480</v>
      </c>
      <c r="E1626" s="30" t="s">
        <v>2487</v>
      </c>
      <c r="F1626" s="30" t="s">
        <v>67</v>
      </c>
      <c r="G1626" s="30">
        <v>4</v>
      </c>
      <c r="H1626" s="31" t="s">
        <v>28</v>
      </c>
      <c r="I1626" s="30" t="s">
        <v>2482</v>
      </c>
      <c r="J1626" s="30">
        <v>4</v>
      </c>
      <c r="K1626" s="30">
        <v>2560</v>
      </c>
      <c r="L1626" s="88">
        <v>2560</v>
      </c>
      <c r="M1626" s="30">
        <v>1640</v>
      </c>
      <c r="N1626" s="52"/>
    </row>
    <row r="1627" ht="25" customHeight="1" spans="1:14">
      <c r="A1627" s="30">
        <f>COUNTA($A$4:A1626)</f>
        <v>1069</v>
      </c>
      <c r="B1627" s="72" t="s">
        <v>2391</v>
      </c>
      <c r="C1627" s="30" t="s">
        <v>2470</v>
      </c>
      <c r="D1627" s="30" t="s">
        <v>2480</v>
      </c>
      <c r="E1627" s="30" t="s">
        <v>2488</v>
      </c>
      <c r="F1627" s="30" t="s">
        <v>64</v>
      </c>
      <c r="G1627" s="30">
        <v>3</v>
      </c>
      <c r="H1627" s="31" t="s">
        <v>28</v>
      </c>
      <c r="I1627" s="30" t="s">
        <v>2482</v>
      </c>
      <c r="J1627" s="30">
        <v>1.5</v>
      </c>
      <c r="K1627" s="30">
        <v>960</v>
      </c>
      <c r="L1627" s="88">
        <v>960</v>
      </c>
      <c r="M1627" s="30">
        <v>0</v>
      </c>
      <c r="N1627" s="52"/>
    </row>
    <row r="1628" ht="25" customHeight="1" spans="1:14">
      <c r="A1628" s="30">
        <f>COUNTA($A$4:A1627)</f>
        <v>1070</v>
      </c>
      <c r="B1628" s="72" t="s">
        <v>2391</v>
      </c>
      <c r="C1628" s="30" t="s">
        <v>2470</v>
      </c>
      <c r="D1628" s="30" t="s">
        <v>2489</v>
      </c>
      <c r="E1628" s="30" t="s">
        <v>2490</v>
      </c>
      <c r="F1628" s="30" t="s">
        <v>173</v>
      </c>
      <c r="G1628" s="30">
        <v>1</v>
      </c>
      <c r="H1628" s="31" t="s">
        <v>536</v>
      </c>
      <c r="I1628" s="30" t="s">
        <v>2491</v>
      </c>
      <c r="J1628" s="30">
        <v>1.5</v>
      </c>
      <c r="K1628" s="30">
        <v>720</v>
      </c>
      <c r="L1628" s="33">
        <v>2160</v>
      </c>
      <c r="M1628" s="30">
        <v>960</v>
      </c>
      <c r="N1628" s="52"/>
    </row>
    <row r="1629" ht="25" customHeight="1" spans="1:14">
      <c r="A1629" s="30"/>
      <c r="B1629" s="72"/>
      <c r="C1629" s="30"/>
      <c r="D1629" s="30"/>
      <c r="E1629" s="30"/>
      <c r="F1629" s="30"/>
      <c r="G1629" s="30"/>
      <c r="H1629" s="30" t="s">
        <v>1261</v>
      </c>
      <c r="I1629" s="30" t="s">
        <v>2491</v>
      </c>
      <c r="J1629" s="30">
        <v>4</v>
      </c>
      <c r="K1629" s="30">
        <v>1440</v>
      </c>
      <c r="L1629" s="33"/>
      <c r="M1629" s="30"/>
      <c r="N1629" s="52"/>
    </row>
    <row r="1630" ht="25" customHeight="1" spans="1:14">
      <c r="A1630" s="30">
        <f>COUNTA($A$4:A1629)</f>
        <v>1071</v>
      </c>
      <c r="B1630" s="72" t="s">
        <v>2391</v>
      </c>
      <c r="C1630" s="30" t="s">
        <v>2470</v>
      </c>
      <c r="D1630" s="30" t="s">
        <v>2489</v>
      </c>
      <c r="E1630" s="30" t="s">
        <v>2492</v>
      </c>
      <c r="F1630" s="30" t="s">
        <v>67</v>
      </c>
      <c r="G1630" s="30">
        <v>2</v>
      </c>
      <c r="H1630" s="30" t="s">
        <v>1261</v>
      </c>
      <c r="I1630" s="30" t="s">
        <v>2491</v>
      </c>
      <c r="J1630" s="30">
        <v>1.1</v>
      </c>
      <c r="K1630" s="30">
        <v>528</v>
      </c>
      <c r="L1630" s="88">
        <v>528</v>
      </c>
      <c r="M1630" s="30">
        <v>0</v>
      </c>
      <c r="N1630" s="52"/>
    </row>
    <row r="1631" ht="25" customHeight="1" spans="1:14">
      <c r="A1631" s="30">
        <f>COUNTA($A$4:A1630)</f>
        <v>1072</v>
      </c>
      <c r="B1631" s="72" t="s">
        <v>2391</v>
      </c>
      <c r="C1631" s="30" t="s">
        <v>2470</v>
      </c>
      <c r="D1631" s="30" t="s">
        <v>2471</v>
      </c>
      <c r="E1631" s="30" t="s">
        <v>2493</v>
      </c>
      <c r="F1631" s="30" t="s">
        <v>424</v>
      </c>
      <c r="G1631" s="30">
        <v>5</v>
      </c>
      <c r="H1631" s="30" t="s">
        <v>2494</v>
      </c>
      <c r="I1631" s="30" t="s">
        <v>2473</v>
      </c>
      <c r="J1631" s="30">
        <v>1.2</v>
      </c>
      <c r="K1631" s="30">
        <v>432</v>
      </c>
      <c r="L1631" s="88">
        <v>432</v>
      </c>
      <c r="M1631" s="30">
        <v>3000</v>
      </c>
      <c r="N1631" s="52"/>
    </row>
    <row r="1632" ht="25" customHeight="1" spans="1:14">
      <c r="A1632" s="30">
        <f>COUNTA($A$4:A1631)</f>
        <v>1073</v>
      </c>
      <c r="B1632" s="72" t="s">
        <v>2391</v>
      </c>
      <c r="C1632" s="30" t="s">
        <v>2470</v>
      </c>
      <c r="D1632" s="30" t="s">
        <v>2471</v>
      </c>
      <c r="E1632" s="30" t="s">
        <v>2495</v>
      </c>
      <c r="F1632" s="30" t="s">
        <v>27</v>
      </c>
      <c r="G1632" s="30">
        <v>4</v>
      </c>
      <c r="H1632" s="31" t="s">
        <v>28</v>
      </c>
      <c r="I1632" s="30" t="s">
        <v>2473</v>
      </c>
      <c r="J1632" s="30">
        <v>4</v>
      </c>
      <c r="K1632" s="30">
        <f>J1632*800*0.8</f>
        <v>2560</v>
      </c>
      <c r="L1632" s="88">
        <v>1832</v>
      </c>
      <c r="M1632" s="30">
        <v>3168</v>
      </c>
      <c r="N1632" s="52" t="s">
        <v>1230</v>
      </c>
    </row>
    <row r="1633" ht="25" customHeight="1" spans="1:14">
      <c r="A1633" s="30">
        <f>COUNTA($A$4:A1632)</f>
        <v>1074</v>
      </c>
      <c r="B1633" s="72" t="s">
        <v>2391</v>
      </c>
      <c r="C1633" s="30" t="s">
        <v>2470</v>
      </c>
      <c r="D1633" s="30" t="s">
        <v>2471</v>
      </c>
      <c r="E1633" s="30" t="s">
        <v>2496</v>
      </c>
      <c r="F1633" s="30" t="s">
        <v>34</v>
      </c>
      <c r="G1633" s="30">
        <v>5</v>
      </c>
      <c r="H1633" s="30" t="s">
        <v>42</v>
      </c>
      <c r="I1633" s="30" t="s">
        <v>2473</v>
      </c>
      <c r="J1633" s="30">
        <v>2.5</v>
      </c>
      <c r="K1633" s="30">
        <v>1000</v>
      </c>
      <c r="L1633" s="33">
        <v>4200</v>
      </c>
      <c r="M1633" s="30">
        <v>0</v>
      </c>
      <c r="N1633" s="52"/>
    </row>
    <row r="1634" ht="25" customHeight="1" spans="1:14">
      <c r="A1634" s="30"/>
      <c r="B1634" s="72"/>
      <c r="C1634" s="30"/>
      <c r="D1634" s="30"/>
      <c r="E1634" s="30"/>
      <c r="F1634" s="30"/>
      <c r="G1634" s="30"/>
      <c r="H1634" s="31" t="s">
        <v>28</v>
      </c>
      <c r="I1634" s="30" t="s">
        <v>2473</v>
      </c>
      <c r="J1634" s="30">
        <v>3.5</v>
      </c>
      <c r="K1634" s="30">
        <v>2240</v>
      </c>
      <c r="L1634" s="33"/>
      <c r="M1634" s="30"/>
      <c r="N1634" s="52"/>
    </row>
    <row r="1635" ht="25" customHeight="1" spans="1:14">
      <c r="A1635" s="30"/>
      <c r="B1635" s="72"/>
      <c r="C1635" s="30"/>
      <c r="D1635" s="30"/>
      <c r="E1635" s="30"/>
      <c r="F1635" s="30"/>
      <c r="G1635" s="30"/>
      <c r="H1635" s="30" t="s">
        <v>536</v>
      </c>
      <c r="I1635" s="30" t="s">
        <v>2473</v>
      </c>
      <c r="J1635" s="30">
        <v>1</v>
      </c>
      <c r="K1635" s="30">
        <v>640</v>
      </c>
      <c r="L1635" s="33"/>
      <c r="M1635" s="30"/>
      <c r="N1635" s="52"/>
    </row>
    <row r="1636" ht="25" customHeight="1" spans="1:14">
      <c r="A1636" s="30"/>
      <c r="B1636" s="72"/>
      <c r="C1636" s="30"/>
      <c r="D1636" s="30"/>
      <c r="E1636" s="30"/>
      <c r="F1636" s="30"/>
      <c r="G1636" s="30"/>
      <c r="H1636" s="30" t="s">
        <v>44</v>
      </c>
      <c r="I1636" s="30" t="s">
        <v>2473</v>
      </c>
      <c r="J1636" s="30">
        <v>1</v>
      </c>
      <c r="K1636" s="30">
        <v>320</v>
      </c>
      <c r="L1636" s="33"/>
      <c r="M1636" s="30"/>
      <c r="N1636" s="52"/>
    </row>
    <row r="1637" ht="25" customHeight="1" spans="1:14">
      <c r="A1637" s="30">
        <f>COUNTA($A$4:A1636)</f>
        <v>1075</v>
      </c>
      <c r="B1637" s="72" t="s">
        <v>2391</v>
      </c>
      <c r="C1637" s="30" t="s">
        <v>2470</v>
      </c>
      <c r="D1637" s="30" t="s">
        <v>2471</v>
      </c>
      <c r="E1637" s="30" t="s">
        <v>2497</v>
      </c>
      <c r="F1637" s="30" t="s">
        <v>67</v>
      </c>
      <c r="G1637" s="30">
        <v>4</v>
      </c>
      <c r="H1637" s="31" t="s">
        <v>28</v>
      </c>
      <c r="I1637" s="30" t="s">
        <v>2473</v>
      </c>
      <c r="J1637" s="30">
        <v>2</v>
      </c>
      <c r="K1637" s="30">
        <v>1280</v>
      </c>
      <c r="L1637" s="33">
        <v>1760</v>
      </c>
      <c r="M1637" s="30">
        <v>0</v>
      </c>
      <c r="N1637" s="52"/>
    </row>
    <row r="1638" ht="25" customHeight="1" spans="1:14">
      <c r="A1638" s="30"/>
      <c r="B1638" s="72"/>
      <c r="C1638" s="30"/>
      <c r="D1638" s="30"/>
      <c r="E1638" s="30"/>
      <c r="F1638" s="30"/>
      <c r="G1638" s="30"/>
      <c r="H1638" s="30" t="s">
        <v>1261</v>
      </c>
      <c r="I1638" s="30" t="s">
        <v>2473</v>
      </c>
      <c r="J1638" s="30">
        <v>1</v>
      </c>
      <c r="K1638" s="30">
        <v>480</v>
      </c>
      <c r="L1638" s="33"/>
      <c r="M1638" s="30"/>
      <c r="N1638" s="52"/>
    </row>
    <row r="1639" ht="25" customHeight="1" spans="1:14">
      <c r="A1639" s="30">
        <f>COUNTA($A$4:A1638)</f>
        <v>1076</v>
      </c>
      <c r="B1639" s="72" t="s">
        <v>2391</v>
      </c>
      <c r="C1639" s="30" t="s">
        <v>2470</v>
      </c>
      <c r="D1639" s="30" t="s">
        <v>2471</v>
      </c>
      <c r="E1639" s="30" t="s">
        <v>2498</v>
      </c>
      <c r="F1639" s="30" t="s">
        <v>67</v>
      </c>
      <c r="G1639" s="30">
        <v>6</v>
      </c>
      <c r="H1639" s="30" t="s">
        <v>44</v>
      </c>
      <c r="I1639" s="30" t="s">
        <v>2473</v>
      </c>
      <c r="J1639" s="30">
        <v>1</v>
      </c>
      <c r="K1639" s="30">
        <v>320</v>
      </c>
      <c r="L1639" s="33">
        <v>1600</v>
      </c>
      <c r="M1639" s="30">
        <v>2080</v>
      </c>
      <c r="N1639" s="52"/>
    </row>
    <row r="1640" ht="25" customHeight="1" spans="1:14">
      <c r="A1640" s="30"/>
      <c r="B1640" s="72"/>
      <c r="C1640" s="30"/>
      <c r="D1640" s="30"/>
      <c r="E1640" s="30"/>
      <c r="F1640" s="30"/>
      <c r="G1640" s="30"/>
      <c r="H1640" s="31" t="s">
        <v>28</v>
      </c>
      <c r="I1640" s="30" t="s">
        <v>2473</v>
      </c>
      <c r="J1640" s="30">
        <v>2</v>
      </c>
      <c r="K1640" s="30">
        <v>1280</v>
      </c>
      <c r="L1640" s="33"/>
      <c r="M1640" s="30"/>
      <c r="N1640" s="52"/>
    </row>
    <row r="1641" ht="25" customHeight="1" spans="1:14">
      <c r="A1641" s="30">
        <f>COUNTA($A$4:A1640)</f>
        <v>1077</v>
      </c>
      <c r="B1641" s="72" t="s">
        <v>2391</v>
      </c>
      <c r="C1641" s="30" t="s">
        <v>2470</v>
      </c>
      <c r="D1641" s="30" t="s">
        <v>2471</v>
      </c>
      <c r="E1641" s="30" t="s">
        <v>2499</v>
      </c>
      <c r="F1641" s="30" t="s">
        <v>173</v>
      </c>
      <c r="G1641" s="30">
        <v>3</v>
      </c>
      <c r="H1641" s="30" t="s">
        <v>50</v>
      </c>
      <c r="I1641" s="30" t="s">
        <v>2473</v>
      </c>
      <c r="J1641" s="30">
        <v>45</v>
      </c>
      <c r="K1641" s="30">
        <v>405</v>
      </c>
      <c r="L1641" s="33">
        <v>2085</v>
      </c>
      <c r="M1641" s="30">
        <v>0</v>
      </c>
      <c r="N1641" s="52"/>
    </row>
    <row r="1642" ht="25" customHeight="1" spans="1:14">
      <c r="A1642" s="30"/>
      <c r="B1642" s="72"/>
      <c r="C1642" s="30"/>
      <c r="D1642" s="30"/>
      <c r="E1642" s="30"/>
      <c r="F1642" s="30"/>
      <c r="G1642" s="30"/>
      <c r="H1642" s="30" t="s">
        <v>536</v>
      </c>
      <c r="I1642" s="30" t="s">
        <v>2473</v>
      </c>
      <c r="J1642" s="30">
        <v>3</v>
      </c>
      <c r="K1642" s="30">
        <v>1440</v>
      </c>
      <c r="L1642" s="33"/>
      <c r="M1642" s="30"/>
      <c r="N1642" s="52"/>
    </row>
    <row r="1643" ht="25" customHeight="1" spans="1:14">
      <c r="A1643" s="30"/>
      <c r="B1643" s="72"/>
      <c r="C1643" s="30"/>
      <c r="D1643" s="30"/>
      <c r="E1643" s="30"/>
      <c r="F1643" s="30"/>
      <c r="G1643" s="30"/>
      <c r="H1643" s="30" t="s">
        <v>2500</v>
      </c>
      <c r="I1643" s="30" t="s">
        <v>2473</v>
      </c>
      <c r="J1643" s="30">
        <v>20</v>
      </c>
      <c r="K1643" s="30">
        <v>240</v>
      </c>
      <c r="L1643" s="33"/>
      <c r="M1643" s="30"/>
      <c r="N1643" s="52"/>
    </row>
    <row r="1644" ht="25" customHeight="1" spans="1:14">
      <c r="A1644" s="30">
        <f>COUNTA($A$4:A1643)</f>
        <v>1078</v>
      </c>
      <c r="B1644" s="72" t="s">
        <v>2391</v>
      </c>
      <c r="C1644" s="30" t="s">
        <v>2470</v>
      </c>
      <c r="D1644" s="30" t="s">
        <v>2471</v>
      </c>
      <c r="E1644" s="30" t="s">
        <v>2501</v>
      </c>
      <c r="F1644" s="30" t="s">
        <v>64</v>
      </c>
      <c r="G1644" s="30">
        <v>5</v>
      </c>
      <c r="H1644" s="30" t="s">
        <v>42</v>
      </c>
      <c r="I1644" s="30" t="s">
        <v>2473</v>
      </c>
      <c r="J1644" s="30">
        <v>6</v>
      </c>
      <c r="K1644" s="30">
        <v>2400</v>
      </c>
      <c r="L1644" s="33">
        <v>3080</v>
      </c>
      <c r="M1644" s="30">
        <v>1920</v>
      </c>
      <c r="N1644" s="52" t="s">
        <v>1230</v>
      </c>
    </row>
    <row r="1645" ht="25" customHeight="1" spans="1:14">
      <c r="A1645" s="30"/>
      <c r="B1645" s="72"/>
      <c r="C1645" s="30"/>
      <c r="D1645" s="30"/>
      <c r="E1645" s="30"/>
      <c r="F1645" s="30"/>
      <c r="G1645" s="30"/>
      <c r="H1645" s="30" t="s">
        <v>536</v>
      </c>
      <c r="I1645" s="30" t="s">
        <v>2473</v>
      </c>
      <c r="J1645" s="30">
        <v>1.2</v>
      </c>
      <c r="K1645" s="30">
        <f>J1645*800*0.8</f>
        <v>768</v>
      </c>
      <c r="L1645" s="33"/>
      <c r="M1645" s="30"/>
      <c r="N1645" s="52"/>
    </row>
    <row r="1646" ht="25" customHeight="1" spans="1:14">
      <c r="A1646" s="30">
        <f>COUNTA($A$4:A1645)</f>
        <v>1079</v>
      </c>
      <c r="B1646" s="72" t="s">
        <v>2391</v>
      </c>
      <c r="C1646" s="30" t="s">
        <v>2470</v>
      </c>
      <c r="D1646" s="30" t="s">
        <v>2474</v>
      </c>
      <c r="E1646" s="30" t="s">
        <v>2502</v>
      </c>
      <c r="F1646" s="30" t="s">
        <v>173</v>
      </c>
      <c r="G1646" s="30">
        <v>3</v>
      </c>
      <c r="H1646" s="30" t="s">
        <v>1261</v>
      </c>
      <c r="I1646" s="30" t="s">
        <v>2476</v>
      </c>
      <c r="J1646" s="30">
        <v>2.5</v>
      </c>
      <c r="K1646" s="30">
        <v>900</v>
      </c>
      <c r="L1646" s="33">
        <v>900</v>
      </c>
      <c r="M1646" s="30">
        <v>0</v>
      </c>
      <c r="N1646" s="52"/>
    </row>
    <row r="1647" ht="25" customHeight="1" spans="1:14">
      <c r="A1647" s="30">
        <f>COUNTA($A$4:A1646)</f>
        <v>1080</v>
      </c>
      <c r="B1647" s="72" t="s">
        <v>2391</v>
      </c>
      <c r="C1647" s="30" t="s">
        <v>2470</v>
      </c>
      <c r="D1647" s="30" t="s">
        <v>2471</v>
      </c>
      <c r="E1647" s="30" t="s">
        <v>2503</v>
      </c>
      <c r="F1647" s="30" t="s">
        <v>27</v>
      </c>
      <c r="G1647" s="30">
        <v>7</v>
      </c>
      <c r="H1647" s="30" t="s">
        <v>50</v>
      </c>
      <c r="I1647" s="30" t="s">
        <v>2473</v>
      </c>
      <c r="J1647" s="30">
        <v>40</v>
      </c>
      <c r="K1647" s="30">
        <v>480</v>
      </c>
      <c r="L1647" s="33">
        <v>1200</v>
      </c>
      <c r="M1647" s="30">
        <v>0</v>
      </c>
      <c r="N1647" s="52"/>
    </row>
    <row r="1648" ht="25" customHeight="1" spans="1:14">
      <c r="A1648" s="30"/>
      <c r="B1648" s="72"/>
      <c r="C1648" s="30"/>
      <c r="D1648" s="30"/>
      <c r="E1648" s="30"/>
      <c r="F1648" s="30"/>
      <c r="G1648" s="30"/>
      <c r="H1648" s="30" t="s">
        <v>1261</v>
      </c>
      <c r="I1648" s="30" t="s">
        <v>2473</v>
      </c>
      <c r="J1648" s="30">
        <v>1.5</v>
      </c>
      <c r="K1648" s="30">
        <v>720</v>
      </c>
      <c r="L1648" s="33"/>
      <c r="M1648" s="30"/>
      <c r="N1648" s="52"/>
    </row>
    <row r="1649" ht="25" customHeight="1" spans="1:14">
      <c r="A1649" s="30">
        <f>COUNTA($A$4:A1648)</f>
        <v>1081</v>
      </c>
      <c r="B1649" s="72" t="s">
        <v>2391</v>
      </c>
      <c r="C1649" s="30" t="s">
        <v>2470</v>
      </c>
      <c r="D1649" s="30" t="s">
        <v>2480</v>
      </c>
      <c r="E1649" s="30" t="s">
        <v>2504</v>
      </c>
      <c r="F1649" s="30" t="s">
        <v>424</v>
      </c>
      <c r="G1649" s="30">
        <v>1</v>
      </c>
      <c r="H1649" s="31" t="s">
        <v>28</v>
      </c>
      <c r="I1649" s="30" t="s">
        <v>2482</v>
      </c>
      <c r="J1649" s="30">
        <v>1</v>
      </c>
      <c r="K1649" s="30">
        <v>480</v>
      </c>
      <c r="L1649" s="33">
        <v>480</v>
      </c>
      <c r="M1649" s="30">
        <v>600</v>
      </c>
      <c r="N1649" s="52"/>
    </row>
    <row r="1650" ht="25" customHeight="1" spans="1:14">
      <c r="A1650" s="30">
        <f>COUNTA($A$4:A1649)</f>
        <v>1082</v>
      </c>
      <c r="B1650" s="72" t="s">
        <v>2391</v>
      </c>
      <c r="C1650" s="30" t="s">
        <v>2470</v>
      </c>
      <c r="D1650" s="30" t="s">
        <v>2480</v>
      </c>
      <c r="E1650" s="30" t="s">
        <v>2505</v>
      </c>
      <c r="F1650" s="30" t="s">
        <v>424</v>
      </c>
      <c r="G1650" s="30">
        <v>2</v>
      </c>
      <c r="H1650" s="30" t="s">
        <v>1261</v>
      </c>
      <c r="I1650" s="30" t="s">
        <v>2482</v>
      </c>
      <c r="J1650" s="30">
        <v>4</v>
      </c>
      <c r="K1650" s="30">
        <v>1440</v>
      </c>
      <c r="L1650" s="33">
        <v>3840</v>
      </c>
      <c r="M1650" s="30">
        <v>720</v>
      </c>
      <c r="N1650" s="52"/>
    </row>
    <row r="1651" ht="25" customHeight="1" spans="1:14">
      <c r="A1651" s="30"/>
      <c r="B1651" s="72"/>
      <c r="C1651" s="30"/>
      <c r="D1651" s="30"/>
      <c r="E1651" s="30"/>
      <c r="F1651" s="30"/>
      <c r="G1651" s="30"/>
      <c r="H1651" s="31" t="s">
        <v>28</v>
      </c>
      <c r="I1651" s="30" t="s">
        <v>2482</v>
      </c>
      <c r="J1651" s="30">
        <v>5</v>
      </c>
      <c r="K1651" s="30">
        <v>2400</v>
      </c>
      <c r="L1651" s="33"/>
      <c r="M1651" s="30"/>
      <c r="N1651" s="52"/>
    </row>
    <row r="1652" ht="25" customHeight="1" spans="1:14">
      <c r="A1652" s="30">
        <f>COUNTA($A$4:A1651)</f>
        <v>1083</v>
      </c>
      <c r="B1652" s="72" t="s">
        <v>2391</v>
      </c>
      <c r="C1652" s="30" t="s">
        <v>2470</v>
      </c>
      <c r="D1652" s="30" t="s">
        <v>2474</v>
      </c>
      <c r="E1652" s="30" t="s">
        <v>2506</v>
      </c>
      <c r="F1652" s="30" t="s">
        <v>64</v>
      </c>
      <c r="G1652" s="30">
        <v>3</v>
      </c>
      <c r="H1652" s="30" t="s">
        <v>1261</v>
      </c>
      <c r="I1652" s="30" t="s">
        <v>2476</v>
      </c>
      <c r="J1652" s="30">
        <v>1</v>
      </c>
      <c r="K1652" s="30">
        <v>480</v>
      </c>
      <c r="L1652" s="33">
        <v>2400</v>
      </c>
      <c r="M1652" s="30">
        <v>0</v>
      </c>
      <c r="N1652" s="52"/>
    </row>
    <row r="1653" ht="25" customHeight="1" spans="1:14">
      <c r="A1653" s="30"/>
      <c r="B1653" s="72"/>
      <c r="C1653" s="30"/>
      <c r="D1653" s="30"/>
      <c r="E1653" s="30"/>
      <c r="F1653" s="30"/>
      <c r="G1653" s="30"/>
      <c r="H1653" s="31" t="s">
        <v>28</v>
      </c>
      <c r="I1653" s="30" t="s">
        <v>2476</v>
      </c>
      <c r="J1653" s="30">
        <v>3</v>
      </c>
      <c r="K1653" s="30">
        <v>1920</v>
      </c>
      <c r="L1653" s="33"/>
      <c r="M1653" s="30"/>
      <c r="N1653" s="52"/>
    </row>
    <row r="1654" ht="25" customHeight="1" spans="1:14">
      <c r="A1654" s="30">
        <f>COUNTA($A$4:A1653)</f>
        <v>1084</v>
      </c>
      <c r="B1654" s="72" t="s">
        <v>2391</v>
      </c>
      <c r="C1654" s="30" t="s">
        <v>2470</v>
      </c>
      <c r="D1654" s="30" t="s">
        <v>2507</v>
      </c>
      <c r="E1654" s="30" t="s">
        <v>2508</v>
      </c>
      <c r="F1654" s="30" t="s">
        <v>34</v>
      </c>
      <c r="G1654" s="30">
        <v>4</v>
      </c>
      <c r="H1654" s="30" t="s">
        <v>536</v>
      </c>
      <c r="I1654" s="30" t="s">
        <v>2509</v>
      </c>
      <c r="J1654" s="30">
        <v>2</v>
      </c>
      <c r="K1654" s="30">
        <v>1280</v>
      </c>
      <c r="L1654" s="33">
        <v>1280</v>
      </c>
      <c r="M1654" s="30">
        <v>0</v>
      </c>
      <c r="N1654" s="52"/>
    </row>
    <row r="1655" ht="25" customHeight="1" spans="1:14">
      <c r="A1655" s="30">
        <f>COUNTA($A$4:A1654)</f>
        <v>1085</v>
      </c>
      <c r="B1655" s="72" t="s">
        <v>2391</v>
      </c>
      <c r="C1655" s="30" t="s">
        <v>2470</v>
      </c>
      <c r="D1655" s="30" t="s">
        <v>2507</v>
      </c>
      <c r="E1655" s="30" t="s">
        <v>2510</v>
      </c>
      <c r="F1655" s="30" t="s">
        <v>424</v>
      </c>
      <c r="G1655" s="30">
        <v>2</v>
      </c>
      <c r="H1655" s="30" t="s">
        <v>36</v>
      </c>
      <c r="I1655" s="30" t="s">
        <v>2509</v>
      </c>
      <c r="J1655" s="30">
        <v>3</v>
      </c>
      <c r="K1655" s="30">
        <f>J1655*600*0.6</f>
        <v>1080</v>
      </c>
      <c r="L1655" s="33">
        <v>1080</v>
      </c>
      <c r="M1655" s="30">
        <v>2934</v>
      </c>
      <c r="N1655" s="52"/>
    </row>
    <row r="1656" ht="25" customHeight="1" spans="1:14">
      <c r="A1656" s="30">
        <f>COUNTA($A$4:A1655)</f>
        <v>1086</v>
      </c>
      <c r="B1656" s="72" t="s">
        <v>2391</v>
      </c>
      <c r="C1656" s="30" t="s">
        <v>2470</v>
      </c>
      <c r="D1656" s="30" t="s">
        <v>2507</v>
      </c>
      <c r="E1656" s="30" t="s">
        <v>2511</v>
      </c>
      <c r="F1656" s="30" t="s">
        <v>67</v>
      </c>
      <c r="G1656" s="30">
        <v>5</v>
      </c>
      <c r="H1656" s="31" t="s">
        <v>28</v>
      </c>
      <c r="I1656" s="30" t="s">
        <v>2509</v>
      </c>
      <c r="J1656" s="30">
        <v>1.2</v>
      </c>
      <c r="K1656" s="30">
        <v>768</v>
      </c>
      <c r="L1656" s="33">
        <v>1248</v>
      </c>
      <c r="M1656" s="30">
        <v>0</v>
      </c>
      <c r="N1656" s="52"/>
    </row>
    <row r="1657" ht="25" customHeight="1" spans="1:14">
      <c r="A1657" s="30"/>
      <c r="B1657" s="72"/>
      <c r="C1657" s="30"/>
      <c r="D1657" s="30"/>
      <c r="E1657" s="30"/>
      <c r="F1657" s="30"/>
      <c r="G1657" s="30"/>
      <c r="H1657" s="30" t="s">
        <v>1261</v>
      </c>
      <c r="I1657" s="30" t="s">
        <v>2509</v>
      </c>
      <c r="J1657" s="30">
        <v>1</v>
      </c>
      <c r="K1657" s="30">
        <v>480</v>
      </c>
      <c r="L1657" s="33"/>
      <c r="M1657" s="30"/>
      <c r="N1657" s="52"/>
    </row>
    <row r="1658" ht="25" customHeight="1" spans="1:14">
      <c r="A1658" s="30">
        <f>COUNTA($A$4:A1657)</f>
        <v>1087</v>
      </c>
      <c r="B1658" s="72" t="s">
        <v>2391</v>
      </c>
      <c r="C1658" s="30" t="s">
        <v>2470</v>
      </c>
      <c r="D1658" s="30" t="s">
        <v>2471</v>
      </c>
      <c r="E1658" s="30" t="s">
        <v>2512</v>
      </c>
      <c r="F1658" s="30" t="s">
        <v>173</v>
      </c>
      <c r="G1658" s="30">
        <v>3</v>
      </c>
      <c r="H1658" s="31" t="s">
        <v>28</v>
      </c>
      <c r="I1658" s="30" t="s">
        <v>2473</v>
      </c>
      <c r="J1658" s="30">
        <v>1</v>
      </c>
      <c r="K1658" s="30">
        <v>480</v>
      </c>
      <c r="L1658" s="33">
        <v>480</v>
      </c>
      <c r="M1658" s="30">
        <f>400*0.6*1</f>
        <v>240</v>
      </c>
      <c r="N1658" s="52"/>
    </row>
    <row r="1659" ht="25" customHeight="1" spans="1:14">
      <c r="A1659" s="30">
        <f>COUNTA($A$4:A1658)</f>
        <v>1088</v>
      </c>
      <c r="B1659" s="72" t="s">
        <v>2391</v>
      </c>
      <c r="C1659" s="31" t="s">
        <v>2513</v>
      </c>
      <c r="D1659" s="31" t="s">
        <v>2514</v>
      </c>
      <c r="E1659" s="31" t="s">
        <v>2515</v>
      </c>
      <c r="F1659" s="31" t="s">
        <v>27</v>
      </c>
      <c r="G1659" s="31" t="s">
        <v>760</v>
      </c>
      <c r="H1659" s="31" t="s">
        <v>28</v>
      </c>
      <c r="I1659" s="31" t="s">
        <v>2516</v>
      </c>
      <c r="J1659" s="31">
        <v>1.5</v>
      </c>
      <c r="K1659" s="30">
        <v>960</v>
      </c>
      <c r="L1659" s="33">
        <v>960</v>
      </c>
      <c r="M1659" s="30"/>
      <c r="N1659" s="52"/>
    </row>
    <row r="1660" ht="25" customHeight="1" spans="1:14">
      <c r="A1660" s="30">
        <f>COUNTA($A$4:A1659)</f>
        <v>1089</v>
      </c>
      <c r="B1660" s="72" t="s">
        <v>2391</v>
      </c>
      <c r="C1660" s="31" t="s">
        <v>2513</v>
      </c>
      <c r="D1660" s="31" t="s">
        <v>2517</v>
      </c>
      <c r="E1660" s="31" t="s">
        <v>2518</v>
      </c>
      <c r="F1660" s="31" t="s">
        <v>67</v>
      </c>
      <c r="G1660" s="31" t="s">
        <v>765</v>
      </c>
      <c r="H1660" s="31" t="s">
        <v>28</v>
      </c>
      <c r="I1660" s="31" t="s">
        <v>2519</v>
      </c>
      <c r="J1660" s="31">
        <v>3</v>
      </c>
      <c r="K1660" s="30">
        <v>1920</v>
      </c>
      <c r="L1660" s="36">
        <v>2240</v>
      </c>
      <c r="M1660" s="30">
        <v>640</v>
      </c>
      <c r="N1660" s="52"/>
    </row>
    <row r="1661" ht="25" customHeight="1" spans="1:14">
      <c r="A1661" s="30"/>
      <c r="B1661" s="72"/>
      <c r="C1661" s="31"/>
      <c r="D1661" s="31"/>
      <c r="E1661" s="31"/>
      <c r="F1661" s="31"/>
      <c r="G1661" s="31"/>
      <c r="H1661" s="31" t="s">
        <v>44</v>
      </c>
      <c r="I1661" s="31" t="s">
        <v>2519</v>
      </c>
      <c r="J1661" s="31">
        <v>1</v>
      </c>
      <c r="K1661" s="30">
        <v>320</v>
      </c>
      <c r="L1661" s="36"/>
      <c r="M1661" s="30"/>
      <c r="N1661" s="52"/>
    </row>
    <row r="1662" ht="25" customHeight="1" spans="1:14">
      <c r="A1662" s="30">
        <f>COUNTA($A$4:A1661)</f>
        <v>1090</v>
      </c>
      <c r="B1662" s="72" t="s">
        <v>2391</v>
      </c>
      <c r="C1662" s="31" t="s">
        <v>2513</v>
      </c>
      <c r="D1662" s="31" t="s">
        <v>2517</v>
      </c>
      <c r="E1662" s="51" t="s">
        <v>2520</v>
      </c>
      <c r="F1662" s="31" t="s">
        <v>34</v>
      </c>
      <c r="G1662" s="31" t="s">
        <v>777</v>
      </c>
      <c r="H1662" s="31" t="s">
        <v>28</v>
      </c>
      <c r="I1662" s="31" t="s">
        <v>2519</v>
      </c>
      <c r="J1662" s="51">
        <v>1</v>
      </c>
      <c r="K1662" s="30">
        <v>640</v>
      </c>
      <c r="L1662" s="33">
        <v>640</v>
      </c>
      <c r="M1662" s="30"/>
      <c r="N1662" s="52"/>
    </row>
    <row r="1663" ht="25" customHeight="1" spans="1:14">
      <c r="A1663" s="30">
        <f>COUNTA($A$4:A1662)</f>
        <v>1091</v>
      </c>
      <c r="B1663" s="72" t="s">
        <v>2391</v>
      </c>
      <c r="C1663" s="31" t="s">
        <v>2513</v>
      </c>
      <c r="D1663" s="31" t="s">
        <v>2517</v>
      </c>
      <c r="E1663" s="51" t="s">
        <v>2521</v>
      </c>
      <c r="F1663" s="31" t="s">
        <v>27</v>
      </c>
      <c r="G1663" s="31" t="s">
        <v>788</v>
      </c>
      <c r="H1663" s="31" t="s">
        <v>28</v>
      </c>
      <c r="I1663" s="31" t="s">
        <v>2519</v>
      </c>
      <c r="J1663" s="31">
        <v>1.5</v>
      </c>
      <c r="K1663" s="30">
        <v>960</v>
      </c>
      <c r="L1663" s="33">
        <v>960</v>
      </c>
      <c r="M1663" s="30"/>
      <c r="N1663" s="52"/>
    </row>
    <row r="1664" ht="25" customHeight="1" spans="1:14">
      <c r="A1664" s="30">
        <f>COUNTA($A$4:A1663)</f>
        <v>1092</v>
      </c>
      <c r="B1664" s="72" t="s">
        <v>2391</v>
      </c>
      <c r="C1664" s="31" t="s">
        <v>2513</v>
      </c>
      <c r="D1664" s="51" t="s">
        <v>2522</v>
      </c>
      <c r="E1664" s="51" t="s">
        <v>2523</v>
      </c>
      <c r="F1664" s="30" t="s">
        <v>173</v>
      </c>
      <c r="G1664" s="31" t="s">
        <v>777</v>
      </c>
      <c r="H1664" s="31" t="s">
        <v>28</v>
      </c>
      <c r="I1664" s="51" t="s">
        <v>2524</v>
      </c>
      <c r="J1664" s="51">
        <v>3.05</v>
      </c>
      <c r="K1664" s="30">
        <v>1464</v>
      </c>
      <c r="L1664" s="33">
        <v>1464</v>
      </c>
      <c r="M1664" s="30"/>
      <c r="N1664" s="52"/>
    </row>
    <row r="1665" ht="25" customHeight="1" spans="1:14">
      <c r="A1665" s="30">
        <f>COUNTA($A$4:A1664)</f>
        <v>1093</v>
      </c>
      <c r="B1665" s="72" t="s">
        <v>2391</v>
      </c>
      <c r="C1665" s="31" t="s">
        <v>2513</v>
      </c>
      <c r="D1665" s="51" t="s">
        <v>2525</v>
      </c>
      <c r="E1665" s="51" t="s">
        <v>2526</v>
      </c>
      <c r="F1665" s="31" t="s">
        <v>424</v>
      </c>
      <c r="G1665" s="31">
        <v>3</v>
      </c>
      <c r="H1665" s="31" t="s">
        <v>28</v>
      </c>
      <c r="I1665" s="51" t="s">
        <v>2527</v>
      </c>
      <c r="J1665" s="31">
        <v>7.5</v>
      </c>
      <c r="K1665" s="30">
        <v>3600</v>
      </c>
      <c r="L1665" s="33">
        <v>3600</v>
      </c>
      <c r="M1665" s="30">
        <v>960</v>
      </c>
      <c r="N1665" s="52"/>
    </row>
    <row r="1666" ht="25" customHeight="1" spans="1:14">
      <c r="A1666" s="30">
        <f>COUNTA($A$4:A1665)</f>
        <v>1094</v>
      </c>
      <c r="B1666" s="72" t="s">
        <v>2391</v>
      </c>
      <c r="C1666" s="31" t="s">
        <v>2513</v>
      </c>
      <c r="D1666" s="51" t="s">
        <v>2525</v>
      </c>
      <c r="E1666" s="30" t="s">
        <v>2528</v>
      </c>
      <c r="F1666" s="30" t="s">
        <v>424</v>
      </c>
      <c r="G1666" s="30">
        <v>5</v>
      </c>
      <c r="H1666" s="31" t="s">
        <v>28</v>
      </c>
      <c r="I1666" s="51" t="s">
        <v>2527</v>
      </c>
      <c r="J1666" s="31">
        <v>4.5</v>
      </c>
      <c r="K1666" s="30">
        <v>2160</v>
      </c>
      <c r="L1666" s="33">
        <v>2160</v>
      </c>
      <c r="M1666" s="30"/>
      <c r="N1666" s="52"/>
    </row>
    <row r="1667" ht="25" customHeight="1" spans="1:14">
      <c r="A1667" s="30">
        <f>COUNTA($A$4:A1666)</f>
        <v>1095</v>
      </c>
      <c r="B1667" s="72" t="s">
        <v>2391</v>
      </c>
      <c r="C1667" s="31" t="s">
        <v>2513</v>
      </c>
      <c r="D1667" s="30" t="s">
        <v>2529</v>
      </c>
      <c r="E1667" s="30" t="s">
        <v>2530</v>
      </c>
      <c r="F1667" s="30" t="s">
        <v>67</v>
      </c>
      <c r="G1667" s="30">
        <v>4</v>
      </c>
      <c r="H1667" s="31" t="s">
        <v>28</v>
      </c>
      <c r="I1667" s="30" t="s">
        <v>2531</v>
      </c>
      <c r="J1667" s="31">
        <v>2.9</v>
      </c>
      <c r="K1667" s="30">
        <v>1856</v>
      </c>
      <c r="L1667" s="33">
        <v>1856</v>
      </c>
      <c r="M1667" s="30">
        <v>2120</v>
      </c>
      <c r="N1667" s="52"/>
    </row>
    <row r="1668" ht="25" customHeight="1" spans="1:14">
      <c r="A1668" s="30">
        <f>COUNTA($A$4:A1667)</f>
        <v>1096</v>
      </c>
      <c r="B1668" s="72" t="s">
        <v>2391</v>
      </c>
      <c r="C1668" s="30" t="s">
        <v>2532</v>
      </c>
      <c r="D1668" s="30" t="s">
        <v>2533</v>
      </c>
      <c r="E1668" s="30" t="s">
        <v>2534</v>
      </c>
      <c r="F1668" s="51" t="s">
        <v>67</v>
      </c>
      <c r="G1668" s="51">
        <v>2</v>
      </c>
      <c r="H1668" s="31" t="s">
        <v>28</v>
      </c>
      <c r="I1668" s="30" t="s">
        <v>2535</v>
      </c>
      <c r="J1668" s="31">
        <v>1.6</v>
      </c>
      <c r="K1668" s="31">
        <f>J1668*800*0.8</f>
        <v>1024</v>
      </c>
      <c r="L1668" s="41">
        <v>1024</v>
      </c>
      <c r="M1668" s="44">
        <v>768</v>
      </c>
      <c r="N1668" s="52"/>
    </row>
    <row r="1669" ht="25" customHeight="1" spans="1:14">
      <c r="A1669" s="30">
        <f>COUNTA($A$4:A1668)</f>
        <v>1097</v>
      </c>
      <c r="B1669" s="72" t="s">
        <v>2391</v>
      </c>
      <c r="C1669" s="31" t="s">
        <v>2532</v>
      </c>
      <c r="D1669" s="31" t="s">
        <v>2533</v>
      </c>
      <c r="E1669" s="31" t="s">
        <v>2536</v>
      </c>
      <c r="F1669" s="51" t="s">
        <v>27</v>
      </c>
      <c r="G1669" s="51">
        <v>2</v>
      </c>
      <c r="H1669" s="31" t="s">
        <v>28</v>
      </c>
      <c r="I1669" s="31" t="s">
        <v>2535</v>
      </c>
      <c r="J1669" s="31">
        <v>3</v>
      </c>
      <c r="K1669" s="31">
        <v>1920</v>
      </c>
      <c r="L1669" s="36">
        <v>2240</v>
      </c>
      <c r="M1669" s="49">
        <v>1024</v>
      </c>
      <c r="N1669" s="52"/>
    </row>
    <row r="1670" ht="25" customHeight="1" spans="1:14">
      <c r="A1670" s="30"/>
      <c r="B1670" s="72"/>
      <c r="C1670" s="31"/>
      <c r="D1670" s="31"/>
      <c r="E1670" s="31"/>
      <c r="F1670" s="51"/>
      <c r="G1670" s="51"/>
      <c r="H1670" s="51" t="s">
        <v>29</v>
      </c>
      <c r="I1670" s="31" t="s">
        <v>2535</v>
      </c>
      <c r="J1670" s="31">
        <v>1</v>
      </c>
      <c r="K1670" s="31">
        <f>J1670*400*0.8</f>
        <v>320</v>
      </c>
      <c r="L1670" s="36"/>
      <c r="M1670" s="49"/>
      <c r="N1670" s="52"/>
    </row>
    <row r="1671" ht="25" customHeight="1" spans="1:14">
      <c r="A1671" s="30">
        <f>COUNTA($A$4:A1670)</f>
        <v>1098</v>
      </c>
      <c r="B1671" s="72" t="s">
        <v>2391</v>
      </c>
      <c r="C1671" s="31" t="s">
        <v>2532</v>
      </c>
      <c r="D1671" s="31" t="s">
        <v>2533</v>
      </c>
      <c r="E1671" s="51" t="s">
        <v>2537</v>
      </c>
      <c r="F1671" s="51" t="s">
        <v>67</v>
      </c>
      <c r="G1671" s="51">
        <v>2</v>
      </c>
      <c r="H1671" s="31" t="s">
        <v>28</v>
      </c>
      <c r="I1671" s="30" t="s">
        <v>2535</v>
      </c>
      <c r="J1671" s="31">
        <v>1.8</v>
      </c>
      <c r="K1671" s="31">
        <v>1152</v>
      </c>
      <c r="L1671" s="36">
        <v>1478.4</v>
      </c>
      <c r="M1671" s="30"/>
      <c r="N1671" s="52"/>
    </row>
    <row r="1672" ht="25" customHeight="1" spans="1:14">
      <c r="A1672" s="30"/>
      <c r="B1672" s="72"/>
      <c r="C1672" s="31"/>
      <c r="D1672" s="31"/>
      <c r="E1672" s="51"/>
      <c r="F1672" s="51"/>
      <c r="G1672" s="51"/>
      <c r="H1672" s="51" t="s">
        <v>29</v>
      </c>
      <c r="I1672" s="30" t="s">
        <v>2535</v>
      </c>
      <c r="J1672" s="31">
        <v>1.02</v>
      </c>
      <c r="K1672" s="31">
        <f>J1672*400*0.8</f>
        <v>326.4</v>
      </c>
      <c r="L1672" s="36"/>
      <c r="M1672" s="30"/>
      <c r="N1672" s="52"/>
    </row>
    <row r="1673" ht="25" customHeight="1" spans="1:14">
      <c r="A1673" s="30">
        <f>COUNTA($A$4:A1672)</f>
        <v>1099</v>
      </c>
      <c r="B1673" s="72" t="s">
        <v>2391</v>
      </c>
      <c r="C1673" s="30" t="s">
        <v>2532</v>
      </c>
      <c r="D1673" s="31" t="s">
        <v>2538</v>
      </c>
      <c r="E1673" s="51" t="s">
        <v>2539</v>
      </c>
      <c r="F1673" s="51" t="s">
        <v>67</v>
      </c>
      <c r="G1673" s="51">
        <v>2</v>
      </c>
      <c r="H1673" s="31" t="s">
        <v>28</v>
      </c>
      <c r="I1673" s="30" t="s">
        <v>2540</v>
      </c>
      <c r="J1673" s="30">
        <v>3.2</v>
      </c>
      <c r="K1673" s="31">
        <v>2048</v>
      </c>
      <c r="L1673" s="41">
        <v>2048</v>
      </c>
      <c r="M1673" s="30"/>
      <c r="N1673" s="52"/>
    </row>
    <row r="1674" ht="25" customHeight="1" spans="1:14">
      <c r="A1674" s="30">
        <f>COUNTA($A$4:A1673)</f>
        <v>1100</v>
      </c>
      <c r="B1674" s="72" t="s">
        <v>2391</v>
      </c>
      <c r="C1674" s="30" t="s">
        <v>2532</v>
      </c>
      <c r="D1674" s="31" t="s">
        <v>2538</v>
      </c>
      <c r="E1674" s="51" t="s">
        <v>2541</v>
      </c>
      <c r="F1674" s="51" t="s">
        <v>34</v>
      </c>
      <c r="G1674" s="51">
        <v>3</v>
      </c>
      <c r="H1674" s="31" t="s">
        <v>28</v>
      </c>
      <c r="I1674" s="30" t="s">
        <v>2540</v>
      </c>
      <c r="J1674" s="30">
        <v>4</v>
      </c>
      <c r="K1674" s="31">
        <f t="shared" ref="K1674:K1678" si="17">J1674*800*0.8</f>
        <v>2560</v>
      </c>
      <c r="L1674" s="41">
        <v>2560</v>
      </c>
      <c r="M1674" s="30"/>
      <c r="N1674" s="52"/>
    </row>
    <row r="1675" ht="25" customHeight="1" spans="1:14">
      <c r="A1675" s="30">
        <f>COUNTA($A$4:A1674)</f>
        <v>1101</v>
      </c>
      <c r="B1675" s="72" t="s">
        <v>2391</v>
      </c>
      <c r="C1675" s="30" t="s">
        <v>2532</v>
      </c>
      <c r="D1675" s="31" t="s">
        <v>2538</v>
      </c>
      <c r="E1675" s="51" t="s">
        <v>2542</v>
      </c>
      <c r="F1675" s="51" t="s">
        <v>67</v>
      </c>
      <c r="G1675" s="51">
        <v>2</v>
      </c>
      <c r="H1675" s="31" t="s">
        <v>28</v>
      </c>
      <c r="I1675" s="30" t="s">
        <v>2540</v>
      </c>
      <c r="J1675" s="30">
        <v>4</v>
      </c>
      <c r="K1675" s="31">
        <f t="shared" si="17"/>
        <v>2560</v>
      </c>
      <c r="L1675" s="41">
        <v>2560</v>
      </c>
      <c r="M1675" s="30"/>
      <c r="N1675" s="52"/>
    </row>
    <row r="1676" ht="25" customHeight="1" spans="1:14">
      <c r="A1676" s="30">
        <f>COUNTA($A$4:A1675)</f>
        <v>1102</v>
      </c>
      <c r="B1676" s="72" t="s">
        <v>2391</v>
      </c>
      <c r="C1676" s="30" t="s">
        <v>2532</v>
      </c>
      <c r="D1676" s="31" t="s">
        <v>2543</v>
      </c>
      <c r="E1676" s="51" t="s">
        <v>2544</v>
      </c>
      <c r="F1676" s="30" t="s">
        <v>173</v>
      </c>
      <c r="G1676" s="51">
        <v>1</v>
      </c>
      <c r="H1676" s="31" t="s">
        <v>28</v>
      </c>
      <c r="I1676" s="30" t="s">
        <v>2545</v>
      </c>
      <c r="J1676" s="30">
        <v>1.2</v>
      </c>
      <c r="K1676" s="31">
        <f>J1676*800*0.6</f>
        <v>576</v>
      </c>
      <c r="L1676" s="41">
        <v>576</v>
      </c>
      <c r="M1676" s="30"/>
      <c r="N1676" s="52"/>
    </row>
    <row r="1677" ht="25" customHeight="1" spans="1:14">
      <c r="A1677" s="30">
        <f>COUNTA($A$4:A1676)</f>
        <v>1103</v>
      </c>
      <c r="B1677" s="72" t="s">
        <v>2391</v>
      </c>
      <c r="C1677" s="31" t="s">
        <v>2532</v>
      </c>
      <c r="D1677" s="31" t="s">
        <v>2543</v>
      </c>
      <c r="E1677" s="51" t="s">
        <v>2546</v>
      </c>
      <c r="F1677" s="51" t="s">
        <v>27</v>
      </c>
      <c r="G1677" s="51">
        <v>2</v>
      </c>
      <c r="H1677" s="31" t="s">
        <v>28</v>
      </c>
      <c r="I1677" s="31" t="s">
        <v>2545</v>
      </c>
      <c r="J1677" s="30">
        <v>1.8</v>
      </c>
      <c r="K1677" s="31">
        <f t="shared" si="17"/>
        <v>1152</v>
      </c>
      <c r="L1677" s="41">
        <v>1152</v>
      </c>
      <c r="M1677" s="30"/>
      <c r="N1677" s="52"/>
    </row>
    <row r="1678" ht="25" customHeight="1" spans="1:14">
      <c r="A1678" s="30">
        <f>COUNTA($A$4:A1677)</f>
        <v>1104</v>
      </c>
      <c r="B1678" s="72" t="s">
        <v>2391</v>
      </c>
      <c r="C1678" s="30" t="s">
        <v>2532</v>
      </c>
      <c r="D1678" s="31" t="s">
        <v>2547</v>
      </c>
      <c r="E1678" s="51" t="s">
        <v>2548</v>
      </c>
      <c r="F1678" s="51" t="s">
        <v>67</v>
      </c>
      <c r="G1678" s="51">
        <v>3</v>
      </c>
      <c r="H1678" s="31" t="s">
        <v>28</v>
      </c>
      <c r="I1678" s="30" t="s">
        <v>2549</v>
      </c>
      <c r="J1678" s="30">
        <v>1.4</v>
      </c>
      <c r="K1678" s="31">
        <f t="shared" si="17"/>
        <v>896</v>
      </c>
      <c r="L1678" s="36">
        <v>1184</v>
      </c>
      <c r="M1678" s="30"/>
      <c r="N1678" s="52"/>
    </row>
    <row r="1679" ht="25" customHeight="1" spans="1:14">
      <c r="A1679" s="30"/>
      <c r="B1679" s="72"/>
      <c r="C1679" s="30"/>
      <c r="D1679" s="31"/>
      <c r="E1679" s="51"/>
      <c r="F1679" s="51"/>
      <c r="G1679" s="51"/>
      <c r="H1679" s="30" t="s">
        <v>1261</v>
      </c>
      <c r="I1679" s="30" t="s">
        <v>2549</v>
      </c>
      <c r="J1679" s="30">
        <v>0.6</v>
      </c>
      <c r="K1679" s="31">
        <f>J1679*600*0.8</f>
        <v>288</v>
      </c>
      <c r="L1679" s="36"/>
      <c r="M1679" s="30"/>
      <c r="N1679" s="52"/>
    </row>
    <row r="1680" ht="25" customHeight="1" spans="1:14">
      <c r="A1680" s="30">
        <f>COUNTA($A$4:A1679)</f>
        <v>1105</v>
      </c>
      <c r="B1680" s="72" t="s">
        <v>2391</v>
      </c>
      <c r="C1680" s="30" t="s">
        <v>2532</v>
      </c>
      <c r="D1680" s="31" t="s">
        <v>2550</v>
      </c>
      <c r="E1680" s="51" t="s">
        <v>2551</v>
      </c>
      <c r="F1680" s="51" t="s">
        <v>95</v>
      </c>
      <c r="G1680" s="51">
        <v>5</v>
      </c>
      <c r="H1680" s="31" t="s">
        <v>28</v>
      </c>
      <c r="I1680" s="30" t="s">
        <v>2552</v>
      </c>
      <c r="J1680" s="30">
        <v>3</v>
      </c>
      <c r="K1680" s="31">
        <f>J1680*800*0.8</f>
        <v>1920</v>
      </c>
      <c r="L1680" s="41">
        <v>1920</v>
      </c>
      <c r="M1680" s="30"/>
      <c r="N1680" s="52"/>
    </row>
    <row r="1681" ht="25" customHeight="1" spans="1:14">
      <c r="A1681" s="30">
        <f>COUNTA($A$4:A1680)</f>
        <v>1106</v>
      </c>
      <c r="B1681" s="72" t="s">
        <v>2391</v>
      </c>
      <c r="C1681" s="31" t="s">
        <v>2553</v>
      </c>
      <c r="D1681" s="31" t="s">
        <v>2554</v>
      </c>
      <c r="E1681" s="31" t="s">
        <v>2555</v>
      </c>
      <c r="F1681" s="31" t="s">
        <v>67</v>
      </c>
      <c r="G1681" s="31">
        <v>2</v>
      </c>
      <c r="H1681" s="31" t="s">
        <v>2556</v>
      </c>
      <c r="I1681" s="31" t="s">
        <v>2557</v>
      </c>
      <c r="J1681" s="31">
        <v>10000</v>
      </c>
      <c r="K1681" s="30">
        <v>12000</v>
      </c>
      <c r="L1681" s="33">
        <v>5000</v>
      </c>
      <c r="M1681" s="30"/>
      <c r="N1681" s="52"/>
    </row>
    <row r="1682" ht="25" customHeight="1" spans="1:14">
      <c r="A1682" s="30">
        <f>COUNTA($A$4:A1681)</f>
        <v>1107</v>
      </c>
      <c r="B1682" s="72" t="s">
        <v>2391</v>
      </c>
      <c r="C1682" s="31" t="s">
        <v>2553</v>
      </c>
      <c r="D1682" s="31" t="s">
        <v>2558</v>
      </c>
      <c r="E1682" s="31" t="s">
        <v>2559</v>
      </c>
      <c r="F1682" s="30" t="s">
        <v>173</v>
      </c>
      <c r="G1682" s="31">
        <v>4</v>
      </c>
      <c r="H1682" s="30" t="s">
        <v>1261</v>
      </c>
      <c r="I1682" s="31" t="s">
        <v>2560</v>
      </c>
      <c r="J1682" s="31">
        <v>2</v>
      </c>
      <c r="K1682" s="30">
        <v>720</v>
      </c>
      <c r="L1682" s="33">
        <v>720</v>
      </c>
      <c r="M1682" s="30"/>
      <c r="N1682" s="52"/>
    </row>
    <row r="1683" ht="25" customHeight="1" spans="1:14">
      <c r="A1683" s="30">
        <f>COUNTA($A$4:A1682)</f>
        <v>1108</v>
      </c>
      <c r="B1683" s="72" t="s">
        <v>2391</v>
      </c>
      <c r="C1683" s="31" t="s">
        <v>2553</v>
      </c>
      <c r="D1683" s="31" t="s">
        <v>2558</v>
      </c>
      <c r="E1683" s="31" t="s">
        <v>2561</v>
      </c>
      <c r="F1683" s="31" t="s">
        <v>34</v>
      </c>
      <c r="G1683" s="31">
        <v>5</v>
      </c>
      <c r="H1683" s="30" t="s">
        <v>1261</v>
      </c>
      <c r="I1683" s="31" t="s">
        <v>2560</v>
      </c>
      <c r="J1683" s="31">
        <v>1.5</v>
      </c>
      <c r="K1683" s="30">
        <v>720</v>
      </c>
      <c r="L1683" s="36">
        <v>2000</v>
      </c>
      <c r="M1683" s="30"/>
      <c r="N1683" s="52"/>
    </row>
    <row r="1684" ht="25" customHeight="1" spans="1:14">
      <c r="A1684" s="30"/>
      <c r="B1684" s="72"/>
      <c r="C1684" s="31"/>
      <c r="D1684" s="31"/>
      <c r="E1684" s="31"/>
      <c r="F1684" s="31"/>
      <c r="G1684" s="31"/>
      <c r="H1684" s="31" t="s">
        <v>28</v>
      </c>
      <c r="I1684" s="31" t="s">
        <v>2560</v>
      </c>
      <c r="J1684" s="31">
        <v>2</v>
      </c>
      <c r="K1684" s="30">
        <v>1280</v>
      </c>
      <c r="L1684" s="36"/>
      <c r="M1684" s="30"/>
      <c r="N1684" s="52"/>
    </row>
    <row r="1685" ht="25" customHeight="1" spans="1:14">
      <c r="A1685" s="30">
        <f>COUNTA($A$4:A1684)</f>
        <v>1109</v>
      </c>
      <c r="B1685" s="72" t="s">
        <v>2391</v>
      </c>
      <c r="C1685" s="31" t="s">
        <v>2553</v>
      </c>
      <c r="D1685" s="31" t="s">
        <v>2562</v>
      </c>
      <c r="E1685" s="51" t="s">
        <v>2563</v>
      </c>
      <c r="F1685" s="31" t="s">
        <v>27</v>
      </c>
      <c r="G1685" s="31">
        <v>5</v>
      </c>
      <c r="H1685" s="30" t="s">
        <v>1261</v>
      </c>
      <c r="I1685" s="31" t="s">
        <v>2564</v>
      </c>
      <c r="J1685" s="51">
        <v>1</v>
      </c>
      <c r="K1685" s="30">
        <v>480</v>
      </c>
      <c r="L1685" s="33">
        <v>480</v>
      </c>
      <c r="M1685" s="30">
        <v>320</v>
      </c>
      <c r="N1685" s="52"/>
    </row>
    <row r="1686" ht="25" customHeight="1" spans="1:14">
      <c r="A1686" s="30">
        <f>COUNTA($A$4:A1685)</f>
        <v>1110</v>
      </c>
      <c r="B1686" s="72" t="s">
        <v>2391</v>
      </c>
      <c r="C1686" s="31" t="s">
        <v>2553</v>
      </c>
      <c r="D1686" s="31" t="s">
        <v>2562</v>
      </c>
      <c r="E1686" s="51" t="s">
        <v>2565</v>
      </c>
      <c r="F1686" s="31" t="s">
        <v>424</v>
      </c>
      <c r="G1686" s="31">
        <v>4</v>
      </c>
      <c r="H1686" s="31" t="s">
        <v>2566</v>
      </c>
      <c r="I1686" s="31" t="s">
        <v>2564</v>
      </c>
      <c r="J1686" s="31">
        <v>2</v>
      </c>
      <c r="K1686" s="30">
        <v>1440</v>
      </c>
      <c r="L1686" s="36">
        <v>1632</v>
      </c>
      <c r="M1686" s="30"/>
      <c r="N1686" s="52"/>
    </row>
    <row r="1687" ht="25" customHeight="1" spans="1:14">
      <c r="A1687" s="30"/>
      <c r="B1687" s="72"/>
      <c r="C1687" s="31"/>
      <c r="D1687" s="31"/>
      <c r="E1687" s="51"/>
      <c r="F1687" s="31"/>
      <c r="G1687" s="31"/>
      <c r="H1687" s="31" t="s">
        <v>187</v>
      </c>
      <c r="I1687" s="31" t="s">
        <v>2564</v>
      </c>
      <c r="J1687" s="51">
        <v>0.4</v>
      </c>
      <c r="K1687" s="30">
        <v>192</v>
      </c>
      <c r="L1687" s="36"/>
      <c r="M1687" s="30"/>
      <c r="N1687" s="52"/>
    </row>
    <row r="1688" ht="25" customHeight="1" spans="1:14">
      <c r="A1688" s="30">
        <f>COUNTA($A$4:A1687)</f>
        <v>1111</v>
      </c>
      <c r="B1688" s="72" t="s">
        <v>2391</v>
      </c>
      <c r="C1688" s="31" t="s">
        <v>2553</v>
      </c>
      <c r="D1688" s="51" t="s">
        <v>2567</v>
      </c>
      <c r="E1688" s="49" t="s">
        <v>2568</v>
      </c>
      <c r="F1688" s="31" t="s">
        <v>67</v>
      </c>
      <c r="G1688" s="31">
        <v>2</v>
      </c>
      <c r="H1688" s="31" t="s">
        <v>28</v>
      </c>
      <c r="I1688" s="51" t="s">
        <v>2569</v>
      </c>
      <c r="J1688" s="31">
        <v>2.95</v>
      </c>
      <c r="K1688" s="30">
        <v>1888</v>
      </c>
      <c r="L1688" s="33">
        <v>1888</v>
      </c>
      <c r="M1688" s="30"/>
      <c r="N1688" s="52"/>
    </row>
    <row r="1689" ht="25" customHeight="1" spans="1:14">
      <c r="A1689" s="30">
        <f>COUNTA($A$4:A1688)</f>
        <v>1112</v>
      </c>
      <c r="B1689" s="72" t="s">
        <v>2391</v>
      </c>
      <c r="C1689" s="31" t="s">
        <v>2553</v>
      </c>
      <c r="D1689" s="31" t="s">
        <v>2554</v>
      </c>
      <c r="E1689" s="51" t="s">
        <v>2570</v>
      </c>
      <c r="F1689" s="51" t="s">
        <v>27</v>
      </c>
      <c r="G1689" s="51">
        <v>3</v>
      </c>
      <c r="H1689" s="31" t="s">
        <v>28</v>
      </c>
      <c r="I1689" s="51" t="s">
        <v>2557</v>
      </c>
      <c r="J1689" s="31">
        <v>2.5</v>
      </c>
      <c r="K1689" s="30">
        <v>1600</v>
      </c>
      <c r="L1689" s="33">
        <v>1600</v>
      </c>
      <c r="M1689" s="30"/>
      <c r="N1689" s="52"/>
    </row>
    <row r="1690" ht="25" customHeight="1" spans="1:14">
      <c r="A1690" s="30">
        <f>COUNTA($A$4:A1689)</f>
        <v>1113</v>
      </c>
      <c r="B1690" s="72" t="s">
        <v>2391</v>
      </c>
      <c r="C1690" s="31" t="s">
        <v>2553</v>
      </c>
      <c r="D1690" s="51" t="s">
        <v>2571</v>
      </c>
      <c r="E1690" s="51" t="s">
        <v>2572</v>
      </c>
      <c r="F1690" s="30" t="s">
        <v>173</v>
      </c>
      <c r="G1690" s="51">
        <v>3</v>
      </c>
      <c r="H1690" s="31" t="s">
        <v>28</v>
      </c>
      <c r="I1690" s="51" t="s">
        <v>2573</v>
      </c>
      <c r="J1690" s="31">
        <v>1.9</v>
      </c>
      <c r="K1690" s="30">
        <v>912</v>
      </c>
      <c r="L1690" s="33">
        <v>912</v>
      </c>
      <c r="M1690" s="30"/>
      <c r="N1690" s="52"/>
    </row>
    <row r="1691" ht="25" customHeight="1" spans="1:14">
      <c r="A1691" s="30">
        <f>COUNTA($A$4:A1690)</f>
        <v>1114</v>
      </c>
      <c r="B1691" s="72" t="s">
        <v>2391</v>
      </c>
      <c r="C1691" s="31" t="s">
        <v>2553</v>
      </c>
      <c r="D1691" s="51" t="s">
        <v>2574</v>
      </c>
      <c r="E1691" s="51" t="s">
        <v>2575</v>
      </c>
      <c r="F1691" s="51" t="s">
        <v>34</v>
      </c>
      <c r="G1691" s="51">
        <v>4</v>
      </c>
      <c r="H1691" s="31" t="s">
        <v>28</v>
      </c>
      <c r="I1691" s="51" t="s">
        <v>2576</v>
      </c>
      <c r="J1691" s="31">
        <v>4.7</v>
      </c>
      <c r="K1691" s="30">
        <v>3008</v>
      </c>
      <c r="L1691" s="33">
        <v>3008</v>
      </c>
      <c r="M1691" s="30"/>
      <c r="N1691" s="52"/>
    </row>
    <row r="1692" ht="25" customHeight="1" spans="1:14">
      <c r="A1692" s="30">
        <f>COUNTA($A$4:A1691)</f>
        <v>1115</v>
      </c>
      <c r="B1692" s="72" t="s">
        <v>2391</v>
      </c>
      <c r="C1692" s="52" t="s">
        <v>2577</v>
      </c>
      <c r="D1692" s="52" t="s">
        <v>2578</v>
      </c>
      <c r="E1692" s="52" t="s">
        <v>2579</v>
      </c>
      <c r="F1692" s="52" t="s">
        <v>27</v>
      </c>
      <c r="G1692" s="52">
        <v>3</v>
      </c>
      <c r="H1692" s="31" t="s">
        <v>28</v>
      </c>
      <c r="I1692" s="52" t="s">
        <v>2578</v>
      </c>
      <c r="J1692" s="52">
        <v>5.3</v>
      </c>
      <c r="K1692" s="52">
        <f>800*0.8*5.3</f>
        <v>3392</v>
      </c>
      <c r="L1692" s="89">
        <f>800*0.8*5.3</f>
        <v>3392</v>
      </c>
      <c r="M1692" s="31">
        <v>460</v>
      </c>
      <c r="N1692" s="52"/>
    </row>
    <row r="1693" ht="25" customHeight="1" spans="1:14">
      <c r="A1693" s="30">
        <f>COUNTA($A$4:A1692)</f>
        <v>1116</v>
      </c>
      <c r="B1693" s="72" t="s">
        <v>2391</v>
      </c>
      <c r="C1693" s="52" t="s">
        <v>2577</v>
      </c>
      <c r="D1693" s="52" t="s">
        <v>2580</v>
      </c>
      <c r="E1693" s="52" t="s">
        <v>2581</v>
      </c>
      <c r="F1693" s="30" t="s">
        <v>173</v>
      </c>
      <c r="G1693" s="52">
        <v>5</v>
      </c>
      <c r="H1693" s="31" t="s">
        <v>28</v>
      </c>
      <c r="I1693" s="52" t="s">
        <v>2582</v>
      </c>
      <c r="J1693" s="52">
        <v>3.5</v>
      </c>
      <c r="K1693" s="52">
        <f>800*0.6*3.5</f>
        <v>1680</v>
      </c>
      <c r="L1693" s="89">
        <f>800*0.6*3.5</f>
        <v>1680</v>
      </c>
      <c r="M1693" s="31">
        <v>720</v>
      </c>
      <c r="N1693" s="52"/>
    </row>
    <row r="1694" ht="25" customHeight="1" spans="1:14">
      <c r="A1694" s="30">
        <f>COUNTA($A$4:A1693)</f>
        <v>1117</v>
      </c>
      <c r="B1694" s="72" t="s">
        <v>2391</v>
      </c>
      <c r="C1694" s="52" t="s">
        <v>2577</v>
      </c>
      <c r="D1694" s="52" t="s">
        <v>2580</v>
      </c>
      <c r="E1694" s="52" t="s">
        <v>2583</v>
      </c>
      <c r="F1694" s="30" t="s">
        <v>173</v>
      </c>
      <c r="G1694" s="52">
        <v>3</v>
      </c>
      <c r="H1694" s="31" t="s">
        <v>28</v>
      </c>
      <c r="I1694" s="52" t="s">
        <v>2582</v>
      </c>
      <c r="J1694" s="52">
        <v>4.5</v>
      </c>
      <c r="K1694" s="52">
        <f>800*0.6*4.5</f>
        <v>2160</v>
      </c>
      <c r="L1694" s="89">
        <f>800*0.6*4.5</f>
        <v>2160</v>
      </c>
      <c r="M1694" s="31">
        <v>480</v>
      </c>
      <c r="N1694" s="52"/>
    </row>
    <row r="1695" ht="25" customHeight="1" spans="1:14">
      <c r="A1695" s="30">
        <f>COUNTA($A$4:A1694)</f>
        <v>1118</v>
      </c>
      <c r="B1695" s="72" t="s">
        <v>2391</v>
      </c>
      <c r="C1695" s="52" t="s">
        <v>2577</v>
      </c>
      <c r="D1695" s="52" t="s">
        <v>2584</v>
      </c>
      <c r="E1695" s="52" t="s">
        <v>2585</v>
      </c>
      <c r="F1695" s="52" t="s">
        <v>67</v>
      </c>
      <c r="G1695" s="52">
        <v>4</v>
      </c>
      <c r="H1695" s="52" t="s">
        <v>29</v>
      </c>
      <c r="I1695" s="52" t="s">
        <v>2586</v>
      </c>
      <c r="J1695" s="52">
        <v>1</v>
      </c>
      <c r="K1695" s="52">
        <f>400*0.8*1</f>
        <v>320</v>
      </c>
      <c r="L1695" s="90">
        <v>2624</v>
      </c>
      <c r="M1695" s="31">
        <v>1296</v>
      </c>
      <c r="N1695" s="52"/>
    </row>
    <row r="1696" ht="25" customHeight="1" spans="1:14">
      <c r="A1696" s="30"/>
      <c r="B1696" s="72"/>
      <c r="C1696" s="52"/>
      <c r="D1696" s="52"/>
      <c r="E1696" s="52"/>
      <c r="F1696" s="52"/>
      <c r="G1696" s="52"/>
      <c r="H1696" s="30" t="s">
        <v>1261</v>
      </c>
      <c r="I1696" s="52" t="s">
        <v>2586</v>
      </c>
      <c r="J1696" s="52">
        <v>0.8</v>
      </c>
      <c r="K1696" s="52">
        <f>600*0.8*0.8</f>
        <v>384</v>
      </c>
      <c r="L1696" s="90"/>
      <c r="M1696" s="31"/>
      <c r="N1696" s="52"/>
    </row>
    <row r="1697" ht="25" customHeight="1" spans="1:14">
      <c r="A1697" s="30"/>
      <c r="B1697" s="72"/>
      <c r="C1697" s="52"/>
      <c r="D1697" s="52"/>
      <c r="E1697" s="52"/>
      <c r="F1697" s="52"/>
      <c r="G1697" s="52"/>
      <c r="H1697" s="31" t="s">
        <v>28</v>
      </c>
      <c r="I1697" s="52" t="s">
        <v>2586</v>
      </c>
      <c r="J1697" s="52">
        <v>3</v>
      </c>
      <c r="K1697" s="52">
        <f>800*0.8*3</f>
        <v>1920</v>
      </c>
      <c r="L1697" s="90"/>
      <c r="M1697" s="31"/>
      <c r="N1697" s="52"/>
    </row>
    <row r="1698" ht="25" customHeight="1" spans="1:14">
      <c r="A1698" s="30">
        <f>COUNTA($A$4:A1697)</f>
        <v>1119</v>
      </c>
      <c r="B1698" s="72" t="s">
        <v>2391</v>
      </c>
      <c r="C1698" s="52" t="s">
        <v>2577</v>
      </c>
      <c r="D1698" s="52" t="s">
        <v>2584</v>
      </c>
      <c r="E1698" s="52" t="s">
        <v>2587</v>
      </c>
      <c r="F1698" s="52" t="s">
        <v>67</v>
      </c>
      <c r="G1698" s="52">
        <v>4</v>
      </c>
      <c r="H1698" s="31" t="s">
        <v>28</v>
      </c>
      <c r="I1698" s="52" t="s">
        <v>2586</v>
      </c>
      <c r="J1698" s="52">
        <v>4</v>
      </c>
      <c r="K1698" s="52">
        <f>800*0.8*4</f>
        <v>2560</v>
      </c>
      <c r="L1698" s="89">
        <f>800*0.8*4</f>
        <v>2560</v>
      </c>
      <c r="M1698" s="31">
        <v>1280</v>
      </c>
      <c r="N1698" s="52"/>
    </row>
    <row r="1699" ht="25" customHeight="1" spans="1:14">
      <c r="A1699" s="30">
        <f>COUNTA($A$4:A1698)</f>
        <v>1120</v>
      </c>
      <c r="B1699" s="72" t="s">
        <v>2391</v>
      </c>
      <c r="C1699" s="52" t="s">
        <v>2577</v>
      </c>
      <c r="D1699" s="52" t="s">
        <v>2588</v>
      </c>
      <c r="E1699" s="52" t="s">
        <v>2589</v>
      </c>
      <c r="F1699" s="52" t="s">
        <v>34</v>
      </c>
      <c r="G1699" s="52">
        <v>6</v>
      </c>
      <c r="H1699" s="52" t="s">
        <v>29</v>
      </c>
      <c r="I1699" s="52" t="s">
        <v>2588</v>
      </c>
      <c r="J1699" s="52">
        <v>1</v>
      </c>
      <c r="K1699" s="52">
        <f>400*0.8*1</f>
        <v>320</v>
      </c>
      <c r="L1699" s="90">
        <v>2128</v>
      </c>
      <c r="M1699" s="30"/>
      <c r="N1699" s="52"/>
    </row>
    <row r="1700" ht="25" customHeight="1" spans="1:14">
      <c r="A1700" s="30"/>
      <c r="B1700" s="72"/>
      <c r="C1700" s="52"/>
      <c r="D1700" s="52"/>
      <c r="E1700" s="52"/>
      <c r="F1700" s="52"/>
      <c r="G1700" s="52"/>
      <c r="H1700" s="52" t="s">
        <v>50</v>
      </c>
      <c r="I1700" s="52" t="s">
        <v>2588</v>
      </c>
      <c r="J1700" s="52">
        <v>60</v>
      </c>
      <c r="K1700" s="52">
        <f>15*0.8*60</f>
        <v>720</v>
      </c>
      <c r="L1700" s="90"/>
      <c r="M1700" s="30"/>
      <c r="N1700" s="52"/>
    </row>
    <row r="1701" ht="25" customHeight="1" spans="1:14">
      <c r="A1701" s="30"/>
      <c r="B1701" s="72"/>
      <c r="C1701" s="52"/>
      <c r="D1701" s="52"/>
      <c r="E1701" s="52"/>
      <c r="F1701" s="52"/>
      <c r="G1701" s="52"/>
      <c r="H1701" s="31" t="s">
        <v>28</v>
      </c>
      <c r="I1701" s="52" t="s">
        <v>2588</v>
      </c>
      <c r="J1701" s="52">
        <v>1.7</v>
      </c>
      <c r="K1701" s="52">
        <f>800*0.8*1.7</f>
        <v>1088</v>
      </c>
      <c r="L1701" s="90"/>
      <c r="M1701" s="30"/>
      <c r="N1701" s="52"/>
    </row>
    <row r="1702" ht="25" customHeight="1" spans="1:14">
      <c r="A1702" s="30">
        <f>COUNTA($A$4:A1701)</f>
        <v>1121</v>
      </c>
      <c r="B1702" s="72" t="s">
        <v>2391</v>
      </c>
      <c r="C1702" s="52" t="s">
        <v>2577</v>
      </c>
      <c r="D1702" s="52" t="s">
        <v>2590</v>
      </c>
      <c r="E1702" s="52" t="s">
        <v>2591</v>
      </c>
      <c r="F1702" s="52" t="s">
        <v>64</v>
      </c>
      <c r="G1702" s="52">
        <v>2</v>
      </c>
      <c r="H1702" s="31" t="s">
        <v>28</v>
      </c>
      <c r="I1702" s="52" t="s">
        <v>2592</v>
      </c>
      <c r="J1702" s="52">
        <v>3</v>
      </c>
      <c r="K1702" s="52">
        <f>800*0.8*3</f>
        <v>1920</v>
      </c>
      <c r="L1702" s="89">
        <f>800*0.8*3</f>
        <v>1920</v>
      </c>
      <c r="M1702" s="30"/>
      <c r="N1702" s="52"/>
    </row>
    <row r="1703" ht="25" customHeight="1" spans="1:14">
      <c r="A1703" s="30">
        <f>COUNTA($A$4:A1702)</f>
        <v>1122</v>
      </c>
      <c r="B1703" s="72" t="s">
        <v>2391</v>
      </c>
      <c r="C1703" s="52" t="s">
        <v>2593</v>
      </c>
      <c r="D1703" s="52" t="s">
        <v>2594</v>
      </c>
      <c r="E1703" s="52" t="s">
        <v>2595</v>
      </c>
      <c r="F1703" s="52" t="s">
        <v>424</v>
      </c>
      <c r="G1703" s="52">
        <v>4</v>
      </c>
      <c r="H1703" s="52" t="s">
        <v>216</v>
      </c>
      <c r="I1703" s="52" t="s">
        <v>2596</v>
      </c>
      <c r="J1703" s="52">
        <v>57</v>
      </c>
      <c r="K1703" s="52">
        <f>20*0.6*57</f>
        <v>684</v>
      </c>
      <c r="L1703" s="90">
        <v>2412</v>
      </c>
      <c r="M1703" s="31">
        <v>768</v>
      </c>
      <c r="N1703" s="52"/>
    </row>
    <row r="1704" ht="25" customHeight="1" spans="1:14">
      <c r="A1704" s="30"/>
      <c r="B1704" s="72"/>
      <c r="C1704" s="52"/>
      <c r="D1704" s="52"/>
      <c r="E1704" s="52"/>
      <c r="F1704" s="52"/>
      <c r="G1704" s="52"/>
      <c r="H1704" s="31" t="s">
        <v>28</v>
      </c>
      <c r="I1704" s="52" t="s">
        <v>2596</v>
      </c>
      <c r="J1704" s="52">
        <v>3.6</v>
      </c>
      <c r="K1704" s="52">
        <f>800*0.6*3.6</f>
        <v>1728</v>
      </c>
      <c r="L1704" s="90"/>
      <c r="M1704" s="31"/>
      <c r="N1704" s="52"/>
    </row>
    <row r="1705" ht="25" customHeight="1" spans="1:14">
      <c r="A1705" s="30">
        <f>COUNTA($A$4:A1704)</f>
        <v>1123</v>
      </c>
      <c r="B1705" s="72" t="s">
        <v>2391</v>
      </c>
      <c r="C1705" s="52" t="s">
        <v>2593</v>
      </c>
      <c r="D1705" s="52" t="s">
        <v>2594</v>
      </c>
      <c r="E1705" s="52" t="s">
        <v>2597</v>
      </c>
      <c r="F1705" s="52" t="s">
        <v>34</v>
      </c>
      <c r="G1705" s="52">
        <v>2</v>
      </c>
      <c r="H1705" s="52" t="s">
        <v>28</v>
      </c>
      <c r="I1705" s="52" t="s">
        <v>2596</v>
      </c>
      <c r="J1705" s="52">
        <v>1.2</v>
      </c>
      <c r="K1705" s="52">
        <f>800*0.8*1.2</f>
        <v>768</v>
      </c>
      <c r="L1705" s="89">
        <f>800*0.8*1.2</f>
        <v>768</v>
      </c>
      <c r="M1705" s="31">
        <v>480</v>
      </c>
      <c r="N1705" s="52"/>
    </row>
    <row r="1706" ht="25" customHeight="1" spans="1:14">
      <c r="A1706" s="30"/>
      <c r="B1706" s="72"/>
      <c r="C1706" s="52"/>
      <c r="D1706" s="52"/>
      <c r="E1706" s="52"/>
      <c r="F1706" s="52"/>
      <c r="G1706" s="52"/>
      <c r="H1706" s="52" t="s">
        <v>216</v>
      </c>
      <c r="I1706" s="52" t="s">
        <v>2596</v>
      </c>
      <c r="J1706" s="52">
        <v>30</v>
      </c>
      <c r="K1706" s="52">
        <f>20*0.8*30</f>
        <v>480</v>
      </c>
      <c r="L1706" s="89">
        <f>20*0.8*30</f>
        <v>480</v>
      </c>
      <c r="M1706" s="31"/>
      <c r="N1706" s="52"/>
    </row>
    <row r="1707" ht="25" customHeight="1" spans="1:14">
      <c r="A1707" s="30">
        <f>COUNTA($A$4:A1706)</f>
        <v>1124</v>
      </c>
      <c r="B1707" s="72" t="s">
        <v>2391</v>
      </c>
      <c r="C1707" s="52" t="s">
        <v>2593</v>
      </c>
      <c r="D1707" s="52" t="s">
        <v>2594</v>
      </c>
      <c r="E1707" s="84" t="s">
        <v>2598</v>
      </c>
      <c r="F1707" s="52" t="s">
        <v>27</v>
      </c>
      <c r="G1707" s="52">
        <v>6</v>
      </c>
      <c r="H1707" s="52" t="s">
        <v>28</v>
      </c>
      <c r="I1707" s="52" t="s">
        <v>2596</v>
      </c>
      <c r="J1707" s="52">
        <v>3.5</v>
      </c>
      <c r="K1707" s="52">
        <f>800*0.8*3.5</f>
        <v>2240</v>
      </c>
      <c r="L1707" s="89">
        <f>800*0.8*3.5</f>
        <v>2240</v>
      </c>
      <c r="M1707" s="31"/>
      <c r="N1707" s="52"/>
    </row>
    <row r="1708" ht="25" customHeight="1" spans="1:14">
      <c r="A1708" s="30">
        <f>COUNTA($A$4:A1707)</f>
        <v>1125</v>
      </c>
      <c r="B1708" s="72" t="s">
        <v>2391</v>
      </c>
      <c r="C1708" s="52" t="s">
        <v>2593</v>
      </c>
      <c r="D1708" s="52" t="s">
        <v>2599</v>
      </c>
      <c r="E1708" s="84" t="s">
        <v>2600</v>
      </c>
      <c r="F1708" s="52" t="s">
        <v>64</v>
      </c>
      <c r="G1708" s="52">
        <v>3</v>
      </c>
      <c r="H1708" s="30" t="s">
        <v>1261</v>
      </c>
      <c r="I1708" s="52" t="s">
        <v>2601</v>
      </c>
      <c r="J1708" s="52">
        <v>1.6</v>
      </c>
      <c r="K1708" s="52">
        <f>600*0.8*1.6</f>
        <v>768</v>
      </c>
      <c r="L1708" s="90">
        <v>1452.8</v>
      </c>
      <c r="M1708" s="31"/>
      <c r="N1708" s="52"/>
    </row>
    <row r="1709" ht="25" customHeight="1" spans="1:14">
      <c r="A1709" s="30"/>
      <c r="B1709" s="72"/>
      <c r="C1709" s="52"/>
      <c r="D1709" s="52"/>
      <c r="E1709" s="84"/>
      <c r="F1709" s="52"/>
      <c r="G1709" s="52"/>
      <c r="H1709" s="52" t="s">
        <v>28</v>
      </c>
      <c r="I1709" s="52" t="s">
        <v>2601</v>
      </c>
      <c r="J1709" s="52">
        <v>1.07</v>
      </c>
      <c r="K1709" s="52">
        <f>800*0.8*1.07</f>
        <v>684.8</v>
      </c>
      <c r="L1709" s="90"/>
      <c r="M1709" s="31"/>
      <c r="N1709" s="52"/>
    </row>
    <row r="1710" ht="25" customHeight="1" spans="1:14">
      <c r="A1710" s="30">
        <f>COUNTA($A$4:A1709)</f>
        <v>1126</v>
      </c>
      <c r="B1710" s="72" t="s">
        <v>2391</v>
      </c>
      <c r="C1710" s="52" t="s">
        <v>2593</v>
      </c>
      <c r="D1710" s="52" t="s">
        <v>2602</v>
      </c>
      <c r="E1710" s="84" t="s">
        <v>2603</v>
      </c>
      <c r="F1710" s="30" t="s">
        <v>173</v>
      </c>
      <c r="G1710" s="52">
        <v>2</v>
      </c>
      <c r="H1710" s="30" t="s">
        <v>1261</v>
      </c>
      <c r="I1710" s="52" t="s">
        <v>2604</v>
      </c>
      <c r="J1710" s="52">
        <v>1</v>
      </c>
      <c r="K1710" s="52">
        <f>600*0.6*1</f>
        <v>360</v>
      </c>
      <c r="L1710" s="89">
        <f>600*0.6*1</f>
        <v>360</v>
      </c>
      <c r="M1710" s="31"/>
      <c r="N1710" s="52"/>
    </row>
    <row r="1711" ht="25" customHeight="1" spans="1:14">
      <c r="A1711" s="30">
        <f>COUNTA($A$4:A1710)</f>
        <v>1127</v>
      </c>
      <c r="B1711" s="72" t="s">
        <v>2391</v>
      </c>
      <c r="C1711" s="52" t="s">
        <v>2593</v>
      </c>
      <c r="D1711" s="52" t="s">
        <v>2602</v>
      </c>
      <c r="E1711" s="52" t="s">
        <v>2605</v>
      </c>
      <c r="F1711" s="52" t="s">
        <v>64</v>
      </c>
      <c r="G1711" s="52">
        <v>4</v>
      </c>
      <c r="H1711" s="30" t="s">
        <v>1261</v>
      </c>
      <c r="I1711" s="52" t="s">
        <v>2604</v>
      </c>
      <c r="J1711" s="52">
        <v>1.08</v>
      </c>
      <c r="K1711" s="52">
        <f>600*0.8*1.08</f>
        <v>518.4</v>
      </c>
      <c r="L1711" s="90">
        <v>2438.4</v>
      </c>
      <c r="M1711" s="31"/>
      <c r="N1711" s="52"/>
    </row>
    <row r="1712" ht="25" customHeight="1" spans="1:14">
      <c r="A1712" s="30"/>
      <c r="B1712" s="72"/>
      <c r="C1712" s="52"/>
      <c r="D1712" s="52"/>
      <c r="E1712" s="52"/>
      <c r="F1712" s="52"/>
      <c r="G1712" s="52"/>
      <c r="H1712" s="52" t="s">
        <v>29</v>
      </c>
      <c r="I1712" s="52" t="s">
        <v>2604</v>
      </c>
      <c r="J1712" s="52">
        <v>2.2</v>
      </c>
      <c r="K1712" s="52">
        <f>400*0.8*2.2</f>
        <v>704</v>
      </c>
      <c r="L1712" s="90"/>
      <c r="M1712" s="31"/>
      <c r="N1712" s="52"/>
    </row>
    <row r="1713" ht="25" customHeight="1" spans="1:14">
      <c r="A1713" s="30"/>
      <c r="B1713" s="72"/>
      <c r="C1713" s="52"/>
      <c r="D1713" s="52"/>
      <c r="E1713" s="52"/>
      <c r="F1713" s="52"/>
      <c r="G1713" s="52"/>
      <c r="H1713" s="52" t="s">
        <v>28</v>
      </c>
      <c r="I1713" s="52" t="s">
        <v>2604</v>
      </c>
      <c r="J1713" s="52">
        <v>1.9</v>
      </c>
      <c r="K1713" s="52">
        <f>800*0.8*1.9</f>
        <v>1216</v>
      </c>
      <c r="L1713" s="90"/>
      <c r="M1713" s="31"/>
      <c r="N1713" s="52"/>
    </row>
    <row r="1714" ht="25" customHeight="1" spans="1:14">
      <c r="A1714" s="30">
        <f>COUNTA($A$4:A1713)</f>
        <v>1128</v>
      </c>
      <c r="B1714" s="72" t="s">
        <v>2391</v>
      </c>
      <c r="C1714" s="52" t="s">
        <v>2593</v>
      </c>
      <c r="D1714" s="52" t="s">
        <v>2606</v>
      </c>
      <c r="E1714" s="52" t="s">
        <v>2607</v>
      </c>
      <c r="F1714" s="30" t="s">
        <v>173</v>
      </c>
      <c r="G1714" s="52">
        <v>2</v>
      </c>
      <c r="H1714" s="52" t="s">
        <v>28</v>
      </c>
      <c r="I1714" s="52" t="s">
        <v>2608</v>
      </c>
      <c r="J1714" s="52">
        <v>1.5</v>
      </c>
      <c r="K1714" s="52">
        <f>800*0.6*1.5</f>
        <v>720</v>
      </c>
      <c r="L1714" s="89">
        <f>800*0.6*1.5</f>
        <v>720</v>
      </c>
      <c r="M1714" s="31">
        <v>120</v>
      </c>
      <c r="N1714" s="30"/>
    </row>
    <row r="1715" ht="25" customHeight="1" spans="1:14">
      <c r="A1715" s="30">
        <f>COUNTA($A$4:A1714)</f>
        <v>1129</v>
      </c>
      <c r="B1715" s="72" t="s">
        <v>2391</v>
      </c>
      <c r="C1715" s="52" t="s">
        <v>2593</v>
      </c>
      <c r="D1715" s="52" t="s">
        <v>2609</v>
      </c>
      <c r="E1715" s="52" t="s">
        <v>2610</v>
      </c>
      <c r="F1715" s="52" t="s">
        <v>34</v>
      </c>
      <c r="G1715" s="52">
        <v>4</v>
      </c>
      <c r="H1715" s="52" t="s">
        <v>28</v>
      </c>
      <c r="I1715" s="52" t="s">
        <v>2611</v>
      </c>
      <c r="J1715" s="52">
        <v>3</v>
      </c>
      <c r="K1715" s="52">
        <f>800*0.8*3</f>
        <v>1920</v>
      </c>
      <c r="L1715" s="89">
        <f>800*0.8*3</f>
        <v>1920</v>
      </c>
      <c r="M1715" s="31"/>
      <c r="N1715" s="30"/>
    </row>
    <row r="1716" ht="25" customHeight="1" spans="1:14">
      <c r="A1716" s="30">
        <f>COUNTA($A$4:A1715)</f>
        <v>1130</v>
      </c>
      <c r="B1716" s="72" t="s">
        <v>2391</v>
      </c>
      <c r="C1716" s="52" t="s">
        <v>2593</v>
      </c>
      <c r="D1716" s="52" t="s">
        <v>2609</v>
      </c>
      <c r="E1716" s="52" t="s">
        <v>2612</v>
      </c>
      <c r="F1716" s="52" t="s">
        <v>64</v>
      </c>
      <c r="G1716" s="52">
        <v>4</v>
      </c>
      <c r="H1716" s="52" t="s">
        <v>28</v>
      </c>
      <c r="I1716" s="52" t="s">
        <v>2611</v>
      </c>
      <c r="J1716" s="52">
        <v>4</v>
      </c>
      <c r="K1716" s="52">
        <f>800*0.8*4</f>
        <v>2560</v>
      </c>
      <c r="L1716" s="89">
        <f>800*0.8*4</f>
        <v>2560</v>
      </c>
      <c r="M1716" s="31"/>
      <c r="N1716" s="30"/>
    </row>
    <row r="1717" ht="25" customHeight="1" spans="1:14">
      <c r="A1717" s="30">
        <f>COUNTA($A$4:A1716)</f>
        <v>1131</v>
      </c>
      <c r="B1717" s="72" t="s">
        <v>2391</v>
      </c>
      <c r="C1717" s="52" t="s">
        <v>2593</v>
      </c>
      <c r="D1717" s="52" t="s">
        <v>2609</v>
      </c>
      <c r="E1717" s="52" t="s">
        <v>2613</v>
      </c>
      <c r="F1717" s="52" t="s">
        <v>34</v>
      </c>
      <c r="G1717" s="52">
        <v>4</v>
      </c>
      <c r="H1717" s="52" t="s">
        <v>28</v>
      </c>
      <c r="I1717" s="52" t="s">
        <v>2611</v>
      </c>
      <c r="J1717" s="52">
        <v>6.5</v>
      </c>
      <c r="K1717" s="52">
        <f>800*0.8*6.5</f>
        <v>4160</v>
      </c>
      <c r="L1717" s="89">
        <f>800*0.8*6.5</f>
        <v>4160</v>
      </c>
      <c r="M1717" s="31"/>
      <c r="N1717" s="30"/>
    </row>
    <row r="1718" ht="25" customHeight="1" spans="1:14">
      <c r="A1718" s="30">
        <f>COUNTA($A$4:A1717)</f>
        <v>1132</v>
      </c>
      <c r="B1718" s="72" t="s">
        <v>2391</v>
      </c>
      <c r="C1718" s="52" t="s">
        <v>2593</v>
      </c>
      <c r="D1718" s="52" t="s">
        <v>2609</v>
      </c>
      <c r="E1718" s="52" t="s">
        <v>2614</v>
      </c>
      <c r="F1718" s="52" t="s">
        <v>424</v>
      </c>
      <c r="G1718" s="52">
        <v>4</v>
      </c>
      <c r="H1718" s="52" t="s">
        <v>28</v>
      </c>
      <c r="I1718" s="52" t="s">
        <v>2611</v>
      </c>
      <c r="J1718" s="52">
        <v>1.3</v>
      </c>
      <c r="K1718" s="52">
        <f>800*0.6*1.3</f>
        <v>624</v>
      </c>
      <c r="L1718" s="89">
        <f>800*0.6*1.3</f>
        <v>624</v>
      </c>
      <c r="M1718" s="31"/>
      <c r="N1718" s="30"/>
    </row>
    <row r="1719" ht="25" customHeight="1" spans="1:14">
      <c r="A1719" s="30">
        <f>COUNTA($A$4:A1718)</f>
        <v>1133</v>
      </c>
      <c r="B1719" s="72" t="s">
        <v>2391</v>
      </c>
      <c r="C1719" s="52" t="s">
        <v>2593</v>
      </c>
      <c r="D1719" s="52" t="s">
        <v>2594</v>
      </c>
      <c r="E1719" s="52" t="s">
        <v>2615</v>
      </c>
      <c r="F1719" s="52" t="s">
        <v>424</v>
      </c>
      <c r="G1719" s="52">
        <v>5</v>
      </c>
      <c r="H1719" s="52" t="s">
        <v>426</v>
      </c>
      <c r="I1719" s="52" t="s">
        <v>2596</v>
      </c>
      <c r="J1719" s="52">
        <v>80</v>
      </c>
      <c r="K1719" s="52">
        <v>4400</v>
      </c>
      <c r="L1719" s="89">
        <v>4400</v>
      </c>
      <c r="M1719" s="31">
        <v>600</v>
      </c>
      <c r="N1719" s="30"/>
    </row>
    <row r="1720" ht="25" customHeight="1" spans="1:14">
      <c r="A1720" s="30">
        <f>COUNTA($A$4:A1719)</f>
        <v>1134</v>
      </c>
      <c r="B1720" s="72" t="s">
        <v>2391</v>
      </c>
      <c r="C1720" s="52" t="s">
        <v>2593</v>
      </c>
      <c r="D1720" s="52" t="s">
        <v>2594</v>
      </c>
      <c r="E1720" s="52" t="s">
        <v>2616</v>
      </c>
      <c r="F1720" s="30" t="s">
        <v>173</v>
      </c>
      <c r="G1720" s="52">
        <v>4</v>
      </c>
      <c r="H1720" s="52" t="s">
        <v>28</v>
      </c>
      <c r="I1720" s="52" t="s">
        <v>2596</v>
      </c>
      <c r="J1720" s="52">
        <v>2.1</v>
      </c>
      <c r="K1720" s="52">
        <f>800*0.6*2.1</f>
        <v>1008</v>
      </c>
      <c r="L1720" s="89">
        <v>1008</v>
      </c>
      <c r="M1720" s="30"/>
      <c r="N1720" s="30"/>
    </row>
    <row r="1721" ht="25" customHeight="1" spans="1:14">
      <c r="A1721" s="30">
        <f>COUNTA($A$4:A1720)</f>
        <v>1135</v>
      </c>
      <c r="B1721" s="72" t="s">
        <v>2391</v>
      </c>
      <c r="C1721" s="52" t="s">
        <v>2593</v>
      </c>
      <c r="D1721" s="52" t="s">
        <v>2606</v>
      </c>
      <c r="E1721" s="52" t="s">
        <v>2617</v>
      </c>
      <c r="F1721" s="52" t="s">
        <v>424</v>
      </c>
      <c r="G1721" s="52">
        <v>1</v>
      </c>
      <c r="H1721" s="52" t="s">
        <v>28</v>
      </c>
      <c r="I1721" s="52" t="s">
        <v>2608</v>
      </c>
      <c r="J1721" s="52">
        <v>2.2</v>
      </c>
      <c r="K1721" s="52">
        <f>800*0.6*2.2</f>
        <v>1056</v>
      </c>
      <c r="L1721" s="89">
        <v>1056</v>
      </c>
      <c r="M1721" s="30"/>
      <c r="N1721" s="30"/>
    </row>
  </sheetData>
  <mergeCells count="4370">
    <mergeCell ref="A1:C1"/>
    <mergeCell ref="A2:N2"/>
    <mergeCell ref="A3:N3"/>
    <mergeCell ref="A6:A7"/>
    <mergeCell ref="A9:A10"/>
    <mergeCell ref="A11:A12"/>
    <mergeCell ref="A13:A14"/>
    <mergeCell ref="A15:A16"/>
    <mergeCell ref="A18:A19"/>
    <mergeCell ref="A21:A23"/>
    <mergeCell ref="A28:A29"/>
    <mergeCell ref="A31:A33"/>
    <mergeCell ref="A34:A35"/>
    <mergeCell ref="A37:A38"/>
    <mergeCell ref="A40:A41"/>
    <mergeCell ref="A44:A45"/>
    <mergeCell ref="A46:A47"/>
    <mergeCell ref="A52:A53"/>
    <mergeCell ref="A54:A55"/>
    <mergeCell ref="A56:A57"/>
    <mergeCell ref="A59:A61"/>
    <mergeCell ref="A62:A63"/>
    <mergeCell ref="A65:A66"/>
    <mergeCell ref="A68:A69"/>
    <mergeCell ref="A72:A73"/>
    <mergeCell ref="A74:A76"/>
    <mergeCell ref="A78:A79"/>
    <mergeCell ref="A80:A82"/>
    <mergeCell ref="A85:A86"/>
    <mergeCell ref="A89:A90"/>
    <mergeCell ref="A91:A92"/>
    <mergeCell ref="A94:A95"/>
    <mergeCell ref="A97:A98"/>
    <mergeCell ref="A99:A100"/>
    <mergeCell ref="A106:A107"/>
    <mergeCell ref="A108:A109"/>
    <mergeCell ref="A115:A116"/>
    <mergeCell ref="A119:A121"/>
    <mergeCell ref="A124:A125"/>
    <mergeCell ref="A131:A132"/>
    <mergeCell ref="A135:A136"/>
    <mergeCell ref="A139:A142"/>
    <mergeCell ref="A146:A148"/>
    <mergeCell ref="A154:A155"/>
    <mergeCell ref="A159:A160"/>
    <mergeCell ref="A161:A162"/>
    <mergeCell ref="A163:A164"/>
    <mergeCell ref="A165:A166"/>
    <mergeCell ref="A169:A170"/>
    <mergeCell ref="A173:A174"/>
    <mergeCell ref="A175:A176"/>
    <mergeCell ref="A178:A180"/>
    <mergeCell ref="A181:A182"/>
    <mergeCell ref="A184:A187"/>
    <mergeCell ref="A188:A189"/>
    <mergeCell ref="A190:A191"/>
    <mergeCell ref="A193:A194"/>
    <mergeCell ref="A195:A197"/>
    <mergeCell ref="A198:A200"/>
    <mergeCell ref="A201:A204"/>
    <mergeCell ref="A206:A208"/>
    <mergeCell ref="A209:A211"/>
    <mergeCell ref="A214:A216"/>
    <mergeCell ref="A217:A218"/>
    <mergeCell ref="A223:A224"/>
    <mergeCell ref="A225:A226"/>
    <mergeCell ref="A228:A229"/>
    <mergeCell ref="A230:A231"/>
    <mergeCell ref="A234:A236"/>
    <mergeCell ref="A238:A239"/>
    <mergeCell ref="A240:A241"/>
    <mergeCell ref="A242:A243"/>
    <mergeCell ref="A245:A246"/>
    <mergeCell ref="A247:A248"/>
    <mergeCell ref="A254:A255"/>
    <mergeCell ref="A256:A257"/>
    <mergeCell ref="A259:A260"/>
    <mergeCell ref="A262:A263"/>
    <mergeCell ref="A265:A268"/>
    <mergeCell ref="A269:A270"/>
    <mergeCell ref="A278:A279"/>
    <mergeCell ref="A280:A281"/>
    <mergeCell ref="A288:A290"/>
    <mergeCell ref="A294:A296"/>
    <mergeCell ref="A297:A298"/>
    <mergeCell ref="A299:A301"/>
    <mergeCell ref="A302:A305"/>
    <mergeCell ref="A306:A307"/>
    <mergeCell ref="A308:A309"/>
    <mergeCell ref="A310:A312"/>
    <mergeCell ref="A314:A316"/>
    <mergeCell ref="A321:A323"/>
    <mergeCell ref="A324:A325"/>
    <mergeCell ref="A327:A328"/>
    <mergeCell ref="A329:A330"/>
    <mergeCell ref="A331:A332"/>
    <mergeCell ref="A334:A335"/>
    <mergeCell ref="A341:A342"/>
    <mergeCell ref="A343:A345"/>
    <mergeCell ref="A347:A349"/>
    <mergeCell ref="A351:A352"/>
    <mergeCell ref="A354:A355"/>
    <mergeCell ref="A356:A357"/>
    <mergeCell ref="A363:A364"/>
    <mergeCell ref="A365:A366"/>
    <mergeCell ref="A377:A379"/>
    <mergeCell ref="A380:A381"/>
    <mergeCell ref="A384:A385"/>
    <mergeCell ref="A386:A389"/>
    <mergeCell ref="A390:A391"/>
    <mergeCell ref="A395:A396"/>
    <mergeCell ref="A399:A402"/>
    <mergeCell ref="A404:A405"/>
    <mergeCell ref="A406:A410"/>
    <mergeCell ref="A413:A414"/>
    <mergeCell ref="A416:A417"/>
    <mergeCell ref="A420:A421"/>
    <mergeCell ref="A422:A424"/>
    <mergeCell ref="A425:A427"/>
    <mergeCell ref="A429:A430"/>
    <mergeCell ref="A432:A433"/>
    <mergeCell ref="A439:A440"/>
    <mergeCell ref="A441:A442"/>
    <mergeCell ref="A444:A445"/>
    <mergeCell ref="A446:A448"/>
    <mergeCell ref="A450:A452"/>
    <mergeCell ref="A453:A454"/>
    <mergeCell ref="A455:A457"/>
    <mergeCell ref="A458:A459"/>
    <mergeCell ref="A460:A461"/>
    <mergeCell ref="A462:A464"/>
    <mergeCell ref="A467:A468"/>
    <mergeCell ref="A469:A470"/>
    <mergeCell ref="A471:A472"/>
    <mergeCell ref="A473:A474"/>
    <mergeCell ref="A475:A476"/>
    <mergeCell ref="A485:A486"/>
    <mergeCell ref="A491:A492"/>
    <mergeCell ref="A495:A496"/>
    <mergeCell ref="A497:A499"/>
    <mergeCell ref="A508:A509"/>
    <mergeCell ref="A510:A512"/>
    <mergeCell ref="A515:A516"/>
    <mergeCell ref="A521:A522"/>
    <mergeCell ref="A523:A524"/>
    <mergeCell ref="A525:A526"/>
    <mergeCell ref="A527:A530"/>
    <mergeCell ref="A533:A535"/>
    <mergeCell ref="A545:A546"/>
    <mergeCell ref="A547:A549"/>
    <mergeCell ref="A551:A552"/>
    <mergeCell ref="A553:A554"/>
    <mergeCell ref="A555:A556"/>
    <mergeCell ref="A557:A558"/>
    <mergeCell ref="A559:A560"/>
    <mergeCell ref="A561:A563"/>
    <mergeCell ref="A564:A565"/>
    <mergeCell ref="A570:A571"/>
    <mergeCell ref="A577:A579"/>
    <mergeCell ref="A580:A581"/>
    <mergeCell ref="A583:A585"/>
    <mergeCell ref="A588:A589"/>
    <mergeCell ref="A592:A593"/>
    <mergeCell ref="A595:A597"/>
    <mergeCell ref="A599:A601"/>
    <mergeCell ref="A602:A604"/>
    <mergeCell ref="A605:A606"/>
    <mergeCell ref="A607:A608"/>
    <mergeCell ref="A609:A610"/>
    <mergeCell ref="A611:A612"/>
    <mergeCell ref="A614:A616"/>
    <mergeCell ref="A617:A619"/>
    <mergeCell ref="A620:A621"/>
    <mergeCell ref="A622:A623"/>
    <mergeCell ref="A624:A625"/>
    <mergeCell ref="A626:A627"/>
    <mergeCell ref="A628:A629"/>
    <mergeCell ref="A630:A631"/>
    <mergeCell ref="A632:A633"/>
    <mergeCell ref="A634:A637"/>
    <mergeCell ref="A638:A639"/>
    <mergeCell ref="A640:A643"/>
    <mergeCell ref="A644:A646"/>
    <mergeCell ref="A649:A651"/>
    <mergeCell ref="A652:A654"/>
    <mergeCell ref="A655:A656"/>
    <mergeCell ref="A658:A659"/>
    <mergeCell ref="A661:A662"/>
    <mergeCell ref="A663:A665"/>
    <mergeCell ref="A666:A668"/>
    <mergeCell ref="A678:A679"/>
    <mergeCell ref="A680:A681"/>
    <mergeCell ref="A682:A683"/>
    <mergeCell ref="A684:A686"/>
    <mergeCell ref="A687:A688"/>
    <mergeCell ref="A689:A691"/>
    <mergeCell ref="A693:A694"/>
    <mergeCell ref="A697:A698"/>
    <mergeCell ref="A700:A701"/>
    <mergeCell ref="A706:A707"/>
    <mergeCell ref="A709:A711"/>
    <mergeCell ref="A715:A716"/>
    <mergeCell ref="A718:A719"/>
    <mergeCell ref="A721:A722"/>
    <mergeCell ref="A726:A727"/>
    <mergeCell ref="A728:A730"/>
    <mergeCell ref="A734:A736"/>
    <mergeCell ref="A737:A738"/>
    <mergeCell ref="A740:A741"/>
    <mergeCell ref="A742:A743"/>
    <mergeCell ref="A744:A745"/>
    <mergeCell ref="A746:A749"/>
    <mergeCell ref="A750:A751"/>
    <mergeCell ref="A754:A755"/>
    <mergeCell ref="A760:A762"/>
    <mergeCell ref="A764:A765"/>
    <mergeCell ref="A767:A769"/>
    <mergeCell ref="A770:A771"/>
    <mergeCell ref="A773:A774"/>
    <mergeCell ref="A776:A778"/>
    <mergeCell ref="A780:A781"/>
    <mergeCell ref="A782:A785"/>
    <mergeCell ref="A786:A790"/>
    <mergeCell ref="A791:A792"/>
    <mergeCell ref="A793:A795"/>
    <mergeCell ref="A796:A798"/>
    <mergeCell ref="A799:A801"/>
    <mergeCell ref="A803:A807"/>
    <mergeCell ref="A808:A810"/>
    <mergeCell ref="A813:A814"/>
    <mergeCell ref="A816:A818"/>
    <mergeCell ref="A821:A823"/>
    <mergeCell ref="A824:A825"/>
    <mergeCell ref="A827:A828"/>
    <mergeCell ref="A839:A840"/>
    <mergeCell ref="A841:A843"/>
    <mergeCell ref="A844:A845"/>
    <mergeCell ref="A853:A854"/>
    <mergeCell ref="A857:A859"/>
    <mergeCell ref="A861:A863"/>
    <mergeCell ref="A868:A873"/>
    <mergeCell ref="A874:A876"/>
    <mergeCell ref="A877:A878"/>
    <mergeCell ref="A881:A882"/>
    <mergeCell ref="A884:A885"/>
    <mergeCell ref="A887:A888"/>
    <mergeCell ref="A889:A890"/>
    <mergeCell ref="A891:A892"/>
    <mergeCell ref="A893:A894"/>
    <mergeCell ref="A895:A896"/>
    <mergeCell ref="A897:A899"/>
    <mergeCell ref="A900:A902"/>
    <mergeCell ref="A904:A905"/>
    <mergeCell ref="A906:A907"/>
    <mergeCell ref="A908:A910"/>
    <mergeCell ref="A916:A917"/>
    <mergeCell ref="A918:A920"/>
    <mergeCell ref="A921:A922"/>
    <mergeCell ref="A928:A930"/>
    <mergeCell ref="A932:A933"/>
    <mergeCell ref="A940:A941"/>
    <mergeCell ref="A942:A945"/>
    <mergeCell ref="A946:A947"/>
    <mergeCell ref="A955:A956"/>
    <mergeCell ref="A957:A958"/>
    <mergeCell ref="A962:A963"/>
    <mergeCell ref="A968:A969"/>
    <mergeCell ref="A970:A971"/>
    <mergeCell ref="A979:A981"/>
    <mergeCell ref="A984:A985"/>
    <mergeCell ref="A986:A987"/>
    <mergeCell ref="A988:A990"/>
    <mergeCell ref="A991:A992"/>
    <mergeCell ref="A994:A995"/>
    <mergeCell ref="A996:A997"/>
    <mergeCell ref="A1003:A1004"/>
    <mergeCell ref="A1005:A1006"/>
    <mergeCell ref="A1007:A1009"/>
    <mergeCell ref="A1011:A1012"/>
    <mergeCell ref="A1016:A1018"/>
    <mergeCell ref="A1025:A1026"/>
    <mergeCell ref="A1027:A1029"/>
    <mergeCell ref="A1033:A1034"/>
    <mergeCell ref="A1035:A1036"/>
    <mergeCell ref="A1037:A1038"/>
    <mergeCell ref="A1039:A1040"/>
    <mergeCell ref="A1042:A1043"/>
    <mergeCell ref="A1044:A1045"/>
    <mergeCell ref="A1046:A1047"/>
    <mergeCell ref="A1048:A1049"/>
    <mergeCell ref="A1051:A1052"/>
    <mergeCell ref="A1054:A1055"/>
    <mergeCell ref="A1056:A1057"/>
    <mergeCell ref="A1058:A1059"/>
    <mergeCell ref="A1061:A1062"/>
    <mergeCell ref="A1064:A1065"/>
    <mergeCell ref="A1068:A1069"/>
    <mergeCell ref="A1072:A1073"/>
    <mergeCell ref="A1078:A1080"/>
    <mergeCell ref="A1081:A1082"/>
    <mergeCell ref="A1083:A1084"/>
    <mergeCell ref="A1086:A1087"/>
    <mergeCell ref="A1088:A1089"/>
    <mergeCell ref="A1090:A1091"/>
    <mergeCell ref="A1092:A1093"/>
    <mergeCell ref="A1094:A1095"/>
    <mergeCell ref="A1097:A1098"/>
    <mergeCell ref="A1100:A1101"/>
    <mergeCell ref="A1111:A1112"/>
    <mergeCell ref="A1113:A1114"/>
    <mergeCell ref="A1115:A1116"/>
    <mergeCell ref="A1118:A1119"/>
    <mergeCell ref="A1130:A1131"/>
    <mergeCell ref="A1132:A1133"/>
    <mergeCell ref="A1137:A1138"/>
    <mergeCell ref="A1139:A1140"/>
    <mergeCell ref="A1144:A1145"/>
    <mergeCell ref="A1148:A1150"/>
    <mergeCell ref="A1176:A1177"/>
    <mergeCell ref="A1178:A1179"/>
    <mergeCell ref="A1183:A1184"/>
    <mergeCell ref="A1186:A1187"/>
    <mergeCell ref="A1188:A1191"/>
    <mergeCell ref="A1193:A1194"/>
    <mergeCell ref="A1195:A1196"/>
    <mergeCell ref="A1199:A1200"/>
    <mergeCell ref="A1205:A1206"/>
    <mergeCell ref="A1207:A1208"/>
    <mergeCell ref="A1209:A1210"/>
    <mergeCell ref="A1246:A1247"/>
    <mergeCell ref="A1248:A1249"/>
    <mergeCell ref="A1250:A1251"/>
    <mergeCell ref="A1252:A1253"/>
    <mergeCell ref="A1255:A1256"/>
    <mergeCell ref="A1263:A1264"/>
    <mergeCell ref="A1266:A1267"/>
    <mergeCell ref="A1270:A1271"/>
    <mergeCell ref="A1274:A1275"/>
    <mergeCell ref="A1279:A1280"/>
    <mergeCell ref="A1281:A1282"/>
    <mergeCell ref="A1286:A1288"/>
    <mergeCell ref="A1290:A1291"/>
    <mergeCell ref="A1292:A1293"/>
    <mergeCell ref="A1297:A1298"/>
    <mergeCell ref="A1302:A1303"/>
    <mergeCell ref="A1304:A1305"/>
    <mergeCell ref="A1306:A1307"/>
    <mergeCell ref="A1315:A1316"/>
    <mergeCell ref="A1319:A1320"/>
    <mergeCell ref="A1325:A1326"/>
    <mergeCell ref="A1328:A1330"/>
    <mergeCell ref="A1332:A1333"/>
    <mergeCell ref="A1334:A1335"/>
    <mergeCell ref="A1336:A1337"/>
    <mergeCell ref="A1338:A1339"/>
    <mergeCell ref="A1340:A1342"/>
    <mergeCell ref="A1344:A1345"/>
    <mergeCell ref="A1346:A1347"/>
    <mergeCell ref="A1348:A1349"/>
    <mergeCell ref="A1351:A1352"/>
    <mergeCell ref="A1353:A1354"/>
    <mergeCell ref="A1355:A1356"/>
    <mergeCell ref="A1360:A1361"/>
    <mergeCell ref="A1362:A1363"/>
    <mergeCell ref="A1364:A1365"/>
    <mergeCell ref="A1366:A1367"/>
    <mergeCell ref="A1368:A1369"/>
    <mergeCell ref="A1370:A1371"/>
    <mergeCell ref="A1374:A1377"/>
    <mergeCell ref="A1378:A1379"/>
    <mergeCell ref="A1380:A1381"/>
    <mergeCell ref="A1383:A1384"/>
    <mergeCell ref="A1389:A1390"/>
    <mergeCell ref="A1391:A1392"/>
    <mergeCell ref="A1403:A1404"/>
    <mergeCell ref="A1405:A1406"/>
    <mergeCell ref="A1410:A1411"/>
    <mergeCell ref="A1413:A1414"/>
    <mergeCell ref="A1417:A1419"/>
    <mergeCell ref="A1424:A1426"/>
    <mergeCell ref="A1432:A1433"/>
    <mergeCell ref="A1443:A1444"/>
    <mergeCell ref="A1449:A1450"/>
    <mergeCell ref="A1451:A1452"/>
    <mergeCell ref="A1453:A1456"/>
    <mergeCell ref="A1458:A1459"/>
    <mergeCell ref="A1460:A1461"/>
    <mergeCell ref="A1462:A1463"/>
    <mergeCell ref="A1465:A1466"/>
    <mergeCell ref="A1467:A1469"/>
    <mergeCell ref="A1473:A1475"/>
    <mergeCell ref="A1476:A1478"/>
    <mergeCell ref="A1479:A1480"/>
    <mergeCell ref="A1481:A1482"/>
    <mergeCell ref="A1483:A1484"/>
    <mergeCell ref="A1485:A1486"/>
    <mergeCell ref="A1489:A1492"/>
    <mergeCell ref="A1493:A1494"/>
    <mergeCell ref="A1496:A1498"/>
    <mergeCell ref="A1501:A1502"/>
    <mergeCell ref="A1508:A1509"/>
    <mergeCell ref="A1510:A1511"/>
    <mergeCell ref="A1512:A1513"/>
    <mergeCell ref="A1514:A1515"/>
    <mergeCell ref="A1516:A1517"/>
    <mergeCell ref="A1519:A1520"/>
    <mergeCell ref="A1545:A1546"/>
    <mergeCell ref="A1548:A1550"/>
    <mergeCell ref="A1553:A1554"/>
    <mergeCell ref="A1562:A1563"/>
    <mergeCell ref="A1564:A1565"/>
    <mergeCell ref="A1567:A1569"/>
    <mergeCell ref="A1573:A1574"/>
    <mergeCell ref="A1587:A1588"/>
    <mergeCell ref="A1591:A1592"/>
    <mergeCell ref="A1593:A1594"/>
    <mergeCell ref="A1595:A1596"/>
    <mergeCell ref="A1597:A1598"/>
    <mergeCell ref="A1609:A1610"/>
    <mergeCell ref="A1611:A1612"/>
    <mergeCell ref="A1617:A1619"/>
    <mergeCell ref="A1621:A1622"/>
    <mergeCell ref="A1628:A1629"/>
    <mergeCell ref="A1633:A1636"/>
    <mergeCell ref="A1637:A1638"/>
    <mergeCell ref="A1639:A1640"/>
    <mergeCell ref="A1641:A1643"/>
    <mergeCell ref="A1644:A1645"/>
    <mergeCell ref="A1647:A1648"/>
    <mergeCell ref="A1650:A1651"/>
    <mergeCell ref="A1652:A1653"/>
    <mergeCell ref="A1656:A1657"/>
    <mergeCell ref="A1660:A1661"/>
    <mergeCell ref="A1669:A1670"/>
    <mergeCell ref="A1671:A1672"/>
    <mergeCell ref="A1678:A1679"/>
    <mergeCell ref="A1683:A1684"/>
    <mergeCell ref="A1686:A1687"/>
    <mergeCell ref="A1695:A1697"/>
    <mergeCell ref="A1699:A1701"/>
    <mergeCell ref="A1703:A1704"/>
    <mergeCell ref="A1705:A1706"/>
    <mergeCell ref="A1708:A1709"/>
    <mergeCell ref="A1711:A1713"/>
    <mergeCell ref="B6:B7"/>
    <mergeCell ref="B9:B10"/>
    <mergeCell ref="B11:B12"/>
    <mergeCell ref="B13:B14"/>
    <mergeCell ref="B15:B16"/>
    <mergeCell ref="B18:B19"/>
    <mergeCell ref="B21:B23"/>
    <mergeCell ref="B28:B29"/>
    <mergeCell ref="B31:B33"/>
    <mergeCell ref="B34:B35"/>
    <mergeCell ref="B37:B38"/>
    <mergeCell ref="B40:B41"/>
    <mergeCell ref="B44:B45"/>
    <mergeCell ref="B46:B47"/>
    <mergeCell ref="B52:B53"/>
    <mergeCell ref="B54:B55"/>
    <mergeCell ref="B56:B57"/>
    <mergeCell ref="B59:B61"/>
    <mergeCell ref="B62:B63"/>
    <mergeCell ref="B65:B66"/>
    <mergeCell ref="B68:B69"/>
    <mergeCell ref="B72:B73"/>
    <mergeCell ref="B74:B76"/>
    <mergeCell ref="B78:B79"/>
    <mergeCell ref="B80:B82"/>
    <mergeCell ref="B85:B86"/>
    <mergeCell ref="B89:B90"/>
    <mergeCell ref="B91:B92"/>
    <mergeCell ref="B94:B95"/>
    <mergeCell ref="B97:B98"/>
    <mergeCell ref="B99:B100"/>
    <mergeCell ref="B106:B107"/>
    <mergeCell ref="B108:B109"/>
    <mergeCell ref="B115:B116"/>
    <mergeCell ref="B119:B121"/>
    <mergeCell ref="B124:B125"/>
    <mergeCell ref="B131:B132"/>
    <mergeCell ref="B135:B136"/>
    <mergeCell ref="B139:B142"/>
    <mergeCell ref="B146:B148"/>
    <mergeCell ref="B154:B155"/>
    <mergeCell ref="B159:B160"/>
    <mergeCell ref="B161:B162"/>
    <mergeCell ref="B163:B164"/>
    <mergeCell ref="B165:B166"/>
    <mergeCell ref="B169:B170"/>
    <mergeCell ref="B173:B174"/>
    <mergeCell ref="B175:B176"/>
    <mergeCell ref="B178:B180"/>
    <mergeCell ref="B181:B182"/>
    <mergeCell ref="B184:B187"/>
    <mergeCell ref="B188:B189"/>
    <mergeCell ref="B190:B191"/>
    <mergeCell ref="B193:B194"/>
    <mergeCell ref="B195:B197"/>
    <mergeCell ref="B198:B200"/>
    <mergeCell ref="B201:B204"/>
    <mergeCell ref="B206:B208"/>
    <mergeCell ref="B209:B211"/>
    <mergeCell ref="B214:B216"/>
    <mergeCell ref="B217:B218"/>
    <mergeCell ref="B223:B224"/>
    <mergeCell ref="B225:B226"/>
    <mergeCell ref="B228:B229"/>
    <mergeCell ref="B230:B231"/>
    <mergeCell ref="B234:B236"/>
    <mergeCell ref="B238:B239"/>
    <mergeCell ref="B240:B241"/>
    <mergeCell ref="B242:B243"/>
    <mergeCell ref="B245:B246"/>
    <mergeCell ref="B247:B248"/>
    <mergeCell ref="B254:B255"/>
    <mergeCell ref="B256:B257"/>
    <mergeCell ref="B259:B260"/>
    <mergeCell ref="B262:B263"/>
    <mergeCell ref="B265:B268"/>
    <mergeCell ref="B269:B270"/>
    <mergeCell ref="B278:B279"/>
    <mergeCell ref="B280:B281"/>
    <mergeCell ref="B288:B290"/>
    <mergeCell ref="B294:B296"/>
    <mergeCell ref="B297:B298"/>
    <mergeCell ref="B299:B301"/>
    <mergeCell ref="B302:B305"/>
    <mergeCell ref="B306:B307"/>
    <mergeCell ref="B308:B309"/>
    <mergeCell ref="B310:B312"/>
    <mergeCell ref="B314:B316"/>
    <mergeCell ref="B321:B323"/>
    <mergeCell ref="B324:B325"/>
    <mergeCell ref="B327:B328"/>
    <mergeCell ref="B329:B330"/>
    <mergeCell ref="B331:B332"/>
    <mergeCell ref="B334:B335"/>
    <mergeCell ref="B341:B342"/>
    <mergeCell ref="B343:B345"/>
    <mergeCell ref="B347:B349"/>
    <mergeCell ref="B351:B352"/>
    <mergeCell ref="B354:B355"/>
    <mergeCell ref="B356:B357"/>
    <mergeCell ref="B363:B364"/>
    <mergeCell ref="B365:B366"/>
    <mergeCell ref="B377:B379"/>
    <mergeCell ref="B380:B381"/>
    <mergeCell ref="B384:B385"/>
    <mergeCell ref="B386:B389"/>
    <mergeCell ref="B390:B391"/>
    <mergeCell ref="B395:B396"/>
    <mergeCell ref="B399:B402"/>
    <mergeCell ref="B404:B405"/>
    <mergeCell ref="B406:B410"/>
    <mergeCell ref="B413:B414"/>
    <mergeCell ref="B416:B417"/>
    <mergeCell ref="B420:B421"/>
    <mergeCell ref="B422:B424"/>
    <mergeCell ref="B425:B427"/>
    <mergeCell ref="B429:B430"/>
    <mergeCell ref="B432:B433"/>
    <mergeCell ref="B439:B440"/>
    <mergeCell ref="B441:B442"/>
    <mergeCell ref="B444:B445"/>
    <mergeCell ref="B446:B448"/>
    <mergeCell ref="B450:B452"/>
    <mergeCell ref="B453:B454"/>
    <mergeCell ref="B455:B457"/>
    <mergeCell ref="B458:B459"/>
    <mergeCell ref="B460:B461"/>
    <mergeCell ref="B462:B464"/>
    <mergeCell ref="B467:B468"/>
    <mergeCell ref="B469:B470"/>
    <mergeCell ref="B471:B472"/>
    <mergeCell ref="B473:B474"/>
    <mergeCell ref="B475:B476"/>
    <mergeCell ref="B485:B486"/>
    <mergeCell ref="B491:B492"/>
    <mergeCell ref="B495:B496"/>
    <mergeCell ref="B497:B499"/>
    <mergeCell ref="B508:B509"/>
    <mergeCell ref="B510:B512"/>
    <mergeCell ref="B515:B516"/>
    <mergeCell ref="B521:B522"/>
    <mergeCell ref="B523:B524"/>
    <mergeCell ref="B525:B526"/>
    <mergeCell ref="B527:B530"/>
    <mergeCell ref="B533:B535"/>
    <mergeCell ref="B545:B546"/>
    <mergeCell ref="B547:B549"/>
    <mergeCell ref="B551:B552"/>
    <mergeCell ref="B553:B554"/>
    <mergeCell ref="B555:B556"/>
    <mergeCell ref="B557:B558"/>
    <mergeCell ref="B559:B560"/>
    <mergeCell ref="B561:B563"/>
    <mergeCell ref="B564:B565"/>
    <mergeCell ref="B570:B571"/>
    <mergeCell ref="B577:B579"/>
    <mergeCell ref="B580:B581"/>
    <mergeCell ref="B583:B585"/>
    <mergeCell ref="B588:B589"/>
    <mergeCell ref="B592:B593"/>
    <mergeCell ref="B595:B597"/>
    <mergeCell ref="B599:B601"/>
    <mergeCell ref="B602:B604"/>
    <mergeCell ref="B605:B606"/>
    <mergeCell ref="B607:B608"/>
    <mergeCell ref="B609:B610"/>
    <mergeCell ref="B611:B612"/>
    <mergeCell ref="B614:B616"/>
    <mergeCell ref="B617:B619"/>
    <mergeCell ref="B620:B621"/>
    <mergeCell ref="B622:B623"/>
    <mergeCell ref="B624:B625"/>
    <mergeCell ref="B626:B627"/>
    <mergeCell ref="B628:B629"/>
    <mergeCell ref="B630:B631"/>
    <mergeCell ref="B632:B633"/>
    <mergeCell ref="B634:B637"/>
    <mergeCell ref="B638:B639"/>
    <mergeCell ref="B640:B643"/>
    <mergeCell ref="B644:B646"/>
    <mergeCell ref="B649:B651"/>
    <mergeCell ref="B652:B654"/>
    <mergeCell ref="B655:B656"/>
    <mergeCell ref="B658:B659"/>
    <mergeCell ref="B661:B662"/>
    <mergeCell ref="B663:B665"/>
    <mergeCell ref="B666:B668"/>
    <mergeCell ref="B678:B679"/>
    <mergeCell ref="B680:B681"/>
    <mergeCell ref="B682:B683"/>
    <mergeCell ref="B684:B686"/>
    <mergeCell ref="B687:B688"/>
    <mergeCell ref="B689:B691"/>
    <mergeCell ref="B693:B694"/>
    <mergeCell ref="B697:B698"/>
    <mergeCell ref="B700:B701"/>
    <mergeCell ref="B706:B707"/>
    <mergeCell ref="B709:B711"/>
    <mergeCell ref="B715:B716"/>
    <mergeCell ref="B718:B719"/>
    <mergeCell ref="B721:B722"/>
    <mergeCell ref="B726:B727"/>
    <mergeCell ref="B728:B730"/>
    <mergeCell ref="B734:B736"/>
    <mergeCell ref="B737:B738"/>
    <mergeCell ref="B740:B741"/>
    <mergeCell ref="B742:B743"/>
    <mergeCell ref="B744:B745"/>
    <mergeCell ref="B746:B749"/>
    <mergeCell ref="B750:B751"/>
    <mergeCell ref="B754:B755"/>
    <mergeCell ref="B760:B762"/>
    <mergeCell ref="B764:B765"/>
    <mergeCell ref="B767:B769"/>
    <mergeCell ref="B770:B771"/>
    <mergeCell ref="B773:B774"/>
    <mergeCell ref="B776:B778"/>
    <mergeCell ref="B780:B781"/>
    <mergeCell ref="B782:B785"/>
    <mergeCell ref="B786:B790"/>
    <mergeCell ref="B791:B792"/>
    <mergeCell ref="B793:B795"/>
    <mergeCell ref="B796:B798"/>
    <mergeCell ref="B799:B801"/>
    <mergeCell ref="B803:B807"/>
    <mergeCell ref="B808:B810"/>
    <mergeCell ref="B813:B814"/>
    <mergeCell ref="B816:B818"/>
    <mergeCell ref="B821:B823"/>
    <mergeCell ref="B824:B825"/>
    <mergeCell ref="B827:B828"/>
    <mergeCell ref="B839:B840"/>
    <mergeCell ref="B841:B843"/>
    <mergeCell ref="B844:B845"/>
    <mergeCell ref="B853:B854"/>
    <mergeCell ref="B857:B859"/>
    <mergeCell ref="B861:B863"/>
    <mergeCell ref="B868:B873"/>
    <mergeCell ref="B874:B876"/>
    <mergeCell ref="B877:B878"/>
    <mergeCell ref="B881:B882"/>
    <mergeCell ref="B884:B885"/>
    <mergeCell ref="B887:B888"/>
    <mergeCell ref="B889:B890"/>
    <mergeCell ref="B891:B892"/>
    <mergeCell ref="B893:B894"/>
    <mergeCell ref="B895:B896"/>
    <mergeCell ref="B897:B899"/>
    <mergeCell ref="B900:B902"/>
    <mergeCell ref="B904:B905"/>
    <mergeCell ref="B906:B907"/>
    <mergeCell ref="B908:B910"/>
    <mergeCell ref="B916:B917"/>
    <mergeCell ref="B918:B920"/>
    <mergeCell ref="B921:B922"/>
    <mergeCell ref="B928:B930"/>
    <mergeCell ref="B932:B933"/>
    <mergeCell ref="B940:B941"/>
    <mergeCell ref="B942:B945"/>
    <mergeCell ref="B946:B947"/>
    <mergeCell ref="B955:B956"/>
    <mergeCell ref="B957:B958"/>
    <mergeCell ref="B962:B963"/>
    <mergeCell ref="B968:B969"/>
    <mergeCell ref="B970:B971"/>
    <mergeCell ref="B979:B981"/>
    <mergeCell ref="B984:B985"/>
    <mergeCell ref="B986:B987"/>
    <mergeCell ref="B988:B990"/>
    <mergeCell ref="B991:B992"/>
    <mergeCell ref="B994:B995"/>
    <mergeCell ref="B996:B997"/>
    <mergeCell ref="B1003:B1004"/>
    <mergeCell ref="B1005:B1006"/>
    <mergeCell ref="B1007:B1009"/>
    <mergeCell ref="B1011:B1012"/>
    <mergeCell ref="B1016:B1018"/>
    <mergeCell ref="B1025:B1026"/>
    <mergeCell ref="B1027:B1029"/>
    <mergeCell ref="B1033:B1034"/>
    <mergeCell ref="B1035:B1036"/>
    <mergeCell ref="B1037:B1038"/>
    <mergeCell ref="B1039:B1040"/>
    <mergeCell ref="B1042:B1043"/>
    <mergeCell ref="B1044:B1045"/>
    <mergeCell ref="B1046:B1047"/>
    <mergeCell ref="B1048:B1049"/>
    <mergeCell ref="B1051:B1052"/>
    <mergeCell ref="B1054:B1055"/>
    <mergeCell ref="B1056:B1057"/>
    <mergeCell ref="B1058:B1059"/>
    <mergeCell ref="B1061:B1062"/>
    <mergeCell ref="B1064:B1065"/>
    <mergeCell ref="B1068:B1069"/>
    <mergeCell ref="B1072:B1073"/>
    <mergeCell ref="B1078:B1080"/>
    <mergeCell ref="B1081:B1082"/>
    <mergeCell ref="B1083:B1084"/>
    <mergeCell ref="B1086:B1087"/>
    <mergeCell ref="B1088:B1089"/>
    <mergeCell ref="B1090:B1091"/>
    <mergeCell ref="B1092:B1093"/>
    <mergeCell ref="B1094:B1095"/>
    <mergeCell ref="B1097:B1098"/>
    <mergeCell ref="B1100:B1101"/>
    <mergeCell ref="B1111:B1112"/>
    <mergeCell ref="B1113:B1114"/>
    <mergeCell ref="B1115:B1116"/>
    <mergeCell ref="B1118:B1119"/>
    <mergeCell ref="B1130:B1131"/>
    <mergeCell ref="B1132:B1133"/>
    <mergeCell ref="B1137:B1138"/>
    <mergeCell ref="B1139:B1140"/>
    <mergeCell ref="B1144:B1145"/>
    <mergeCell ref="B1148:B1150"/>
    <mergeCell ref="B1176:B1177"/>
    <mergeCell ref="B1178:B1179"/>
    <mergeCell ref="B1183:B1184"/>
    <mergeCell ref="B1186:B1187"/>
    <mergeCell ref="B1188:B1191"/>
    <mergeCell ref="B1193:B1194"/>
    <mergeCell ref="B1195:B1196"/>
    <mergeCell ref="B1199:B1200"/>
    <mergeCell ref="B1205:B1206"/>
    <mergeCell ref="B1207:B1208"/>
    <mergeCell ref="B1209:B1210"/>
    <mergeCell ref="B1246:B1247"/>
    <mergeCell ref="B1248:B1249"/>
    <mergeCell ref="B1250:B1251"/>
    <mergeCell ref="B1252:B1253"/>
    <mergeCell ref="B1255:B1256"/>
    <mergeCell ref="B1263:B1264"/>
    <mergeCell ref="B1266:B1267"/>
    <mergeCell ref="B1270:B1271"/>
    <mergeCell ref="B1274:B1275"/>
    <mergeCell ref="B1279:B1280"/>
    <mergeCell ref="B1281:B1282"/>
    <mergeCell ref="B1286:B1288"/>
    <mergeCell ref="B1290:B1291"/>
    <mergeCell ref="B1292:B1293"/>
    <mergeCell ref="B1297:B1298"/>
    <mergeCell ref="B1302:B1303"/>
    <mergeCell ref="B1304:B1305"/>
    <mergeCell ref="B1306:B1307"/>
    <mergeCell ref="B1315:B1316"/>
    <mergeCell ref="B1319:B1320"/>
    <mergeCell ref="B1325:B1326"/>
    <mergeCell ref="B1328:B1330"/>
    <mergeCell ref="B1332:B1333"/>
    <mergeCell ref="B1334:B1335"/>
    <mergeCell ref="B1336:B1337"/>
    <mergeCell ref="B1338:B1339"/>
    <mergeCell ref="B1340:B1342"/>
    <mergeCell ref="B1344:B1345"/>
    <mergeCell ref="B1346:B1347"/>
    <mergeCell ref="B1348:B1349"/>
    <mergeCell ref="B1351:B1352"/>
    <mergeCell ref="B1353:B1354"/>
    <mergeCell ref="B1355:B1356"/>
    <mergeCell ref="B1360:B1361"/>
    <mergeCell ref="B1362:B1363"/>
    <mergeCell ref="B1364:B1365"/>
    <mergeCell ref="B1366:B1367"/>
    <mergeCell ref="B1368:B1369"/>
    <mergeCell ref="B1370:B1371"/>
    <mergeCell ref="B1374:B1377"/>
    <mergeCell ref="B1378:B1379"/>
    <mergeCell ref="B1380:B1381"/>
    <mergeCell ref="B1383:B1384"/>
    <mergeCell ref="B1389:B1390"/>
    <mergeCell ref="B1391:B1392"/>
    <mergeCell ref="B1403:B1404"/>
    <mergeCell ref="B1405:B1406"/>
    <mergeCell ref="B1410:B1411"/>
    <mergeCell ref="B1413:B1414"/>
    <mergeCell ref="B1417:B1419"/>
    <mergeCell ref="B1424:B1426"/>
    <mergeCell ref="B1432:B1433"/>
    <mergeCell ref="B1443:B1444"/>
    <mergeCell ref="B1449:B1450"/>
    <mergeCell ref="B1451:B1452"/>
    <mergeCell ref="B1453:B1456"/>
    <mergeCell ref="B1458:B1459"/>
    <mergeCell ref="B1460:B1461"/>
    <mergeCell ref="B1462:B1463"/>
    <mergeCell ref="B1465:B1466"/>
    <mergeCell ref="B1467:B1469"/>
    <mergeCell ref="B1473:B1475"/>
    <mergeCell ref="B1476:B1478"/>
    <mergeCell ref="B1479:B1480"/>
    <mergeCell ref="B1481:B1482"/>
    <mergeCell ref="B1483:B1484"/>
    <mergeCell ref="B1485:B1486"/>
    <mergeCell ref="B1489:B1492"/>
    <mergeCell ref="B1493:B1494"/>
    <mergeCell ref="B1496:B1498"/>
    <mergeCell ref="B1501:B1502"/>
    <mergeCell ref="B1508:B1509"/>
    <mergeCell ref="B1510:B1511"/>
    <mergeCell ref="B1512:B1513"/>
    <mergeCell ref="B1514:B1515"/>
    <mergeCell ref="B1516:B1517"/>
    <mergeCell ref="B1519:B1520"/>
    <mergeCell ref="B1545:B1546"/>
    <mergeCell ref="B1548:B1550"/>
    <mergeCell ref="B1553:B1554"/>
    <mergeCell ref="B1562:B1563"/>
    <mergeCell ref="B1564:B1565"/>
    <mergeCell ref="B1567:B1569"/>
    <mergeCell ref="B1573:B1574"/>
    <mergeCell ref="B1587:B1588"/>
    <mergeCell ref="B1591:B1592"/>
    <mergeCell ref="B1593:B1594"/>
    <mergeCell ref="B1595:B1596"/>
    <mergeCell ref="B1597:B1598"/>
    <mergeCell ref="B1609:B1610"/>
    <mergeCell ref="B1611:B1612"/>
    <mergeCell ref="B1617:B1619"/>
    <mergeCell ref="B1621:B1622"/>
    <mergeCell ref="B1628:B1629"/>
    <mergeCell ref="B1633:B1636"/>
    <mergeCell ref="B1637:B1638"/>
    <mergeCell ref="B1639:B1640"/>
    <mergeCell ref="B1641:B1643"/>
    <mergeCell ref="B1644:B1645"/>
    <mergeCell ref="B1647:B1648"/>
    <mergeCell ref="B1650:B1651"/>
    <mergeCell ref="B1652:B1653"/>
    <mergeCell ref="B1656:B1657"/>
    <mergeCell ref="B1660:B1661"/>
    <mergeCell ref="B1669:B1670"/>
    <mergeCell ref="B1671:B1672"/>
    <mergeCell ref="B1678:B1679"/>
    <mergeCell ref="B1683:B1684"/>
    <mergeCell ref="B1686:B1687"/>
    <mergeCell ref="B1695:B1697"/>
    <mergeCell ref="B1699:B1701"/>
    <mergeCell ref="B1703:B1704"/>
    <mergeCell ref="B1705:B1706"/>
    <mergeCell ref="B1708:B1709"/>
    <mergeCell ref="B1711:B1713"/>
    <mergeCell ref="C6:C7"/>
    <mergeCell ref="C9:C10"/>
    <mergeCell ref="C11:C12"/>
    <mergeCell ref="C13:C14"/>
    <mergeCell ref="C15:C16"/>
    <mergeCell ref="C18:C19"/>
    <mergeCell ref="C21:C23"/>
    <mergeCell ref="C28:C29"/>
    <mergeCell ref="C31:C33"/>
    <mergeCell ref="C34:C35"/>
    <mergeCell ref="C37:C38"/>
    <mergeCell ref="C40:C41"/>
    <mergeCell ref="C44:C45"/>
    <mergeCell ref="C46:C47"/>
    <mergeCell ref="C52:C53"/>
    <mergeCell ref="C54:C55"/>
    <mergeCell ref="C56:C57"/>
    <mergeCell ref="C59:C61"/>
    <mergeCell ref="C62:C63"/>
    <mergeCell ref="C65:C66"/>
    <mergeCell ref="C68:C69"/>
    <mergeCell ref="C72:C73"/>
    <mergeCell ref="C74:C76"/>
    <mergeCell ref="C78:C79"/>
    <mergeCell ref="C80:C82"/>
    <mergeCell ref="C85:C86"/>
    <mergeCell ref="C89:C90"/>
    <mergeCell ref="C91:C92"/>
    <mergeCell ref="C94:C95"/>
    <mergeCell ref="C97:C98"/>
    <mergeCell ref="C99:C100"/>
    <mergeCell ref="C106:C107"/>
    <mergeCell ref="C108:C109"/>
    <mergeCell ref="C115:C116"/>
    <mergeCell ref="C119:C121"/>
    <mergeCell ref="C124:C125"/>
    <mergeCell ref="C131:C132"/>
    <mergeCell ref="C135:C136"/>
    <mergeCell ref="C139:C142"/>
    <mergeCell ref="C146:C148"/>
    <mergeCell ref="C154:C155"/>
    <mergeCell ref="C159:C160"/>
    <mergeCell ref="C161:C162"/>
    <mergeCell ref="C163:C164"/>
    <mergeCell ref="C165:C166"/>
    <mergeCell ref="C169:C170"/>
    <mergeCell ref="C173:C174"/>
    <mergeCell ref="C175:C176"/>
    <mergeCell ref="C178:C180"/>
    <mergeCell ref="C181:C182"/>
    <mergeCell ref="C184:C187"/>
    <mergeCell ref="C188:C189"/>
    <mergeCell ref="C190:C191"/>
    <mergeCell ref="C193:C194"/>
    <mergeCell ref="C195:C197"/>
    <mergeCell ref="C198:C200"/>
    <mergeCell ref="C201:C204"/>
    <mergeCell ref="C206:C208"/>
    <mergeCell ref="C209:C211"/>
    <mergeCell ref="C214:C216"/>
    <mergeCell ref="C217:C218"/>
    <mergeCell ref="C223:C224"/>
    <mergeCell ref="C225:C226"/>
    <mergeCell ref="C228:C229"/>
    <mergeCell ref="C230:C231"/>
    <mergeCell ref="C234:C236"/>
    <mergeCell ref="C238:C239"/>
    <mergeCell ref="C240:C241"/>
    <mergeCell ref="C242:C243"/>
    <mergeCell ref="C245:C246"/>
    <mergeCell ref="C247:C248"/>
    <mergeCell ref="C254:C255"/>
    <mergeCell ref="C256:C257"/>
    <mergeCell ref="C259:C260"/>
    <mergeCell ref="C262:C263"/>
    <mergeCell ref="C265:C268"/>
    <mergeCell ref="C269:C270"/>
    <mergeCell ref="C278:C279"/>
    <mergeCell ref="C280:C281"/>
    <mergeCell ref="C288:C290"/>
    <mergeCell ref="C294:C296"/>
    <mergeCell ref="C297:C298"/>
    <mergeCell ref="C299:C301"/>
    <mergeCell ref="C302:C305"/>
    <mergeCell ref="C306:C307"/>
    <mergeCell ref="C308:C309"/>
    <mergeCell ref="C310:C312"/>
    <mergeCell ref="C314:C316"/>
    <mergeCell ref="C321:C323"/>
    <mergeCell ref="C324:C325"/>
    <mergeCell ref="C327:C328"/>
    <mergeCell ref="C329:C330"/>
    <mergeCell ref="C331:C332"/>
    <mergeCell ref="C334:C335"/>
    <mergeCell ref="C341:C342"/>
    <mergeCell ref="C343:C345"/>
    <mergeCell ref="C347:C349"/>
    <mergeCell ref="C351:C352"/>
    <mergeCell ref="C354:C355"/>
    <mergeCell ref="C356:C357"/>
    <mergeCell ref="C363:C364"/>
    <mergeCell ref="C365:C366"/>
    <mergeCell ref="C377:C379"/>
    <mergeCell ref="C380:C381"/>
    <mergeCell ref="C384:C385"/>
    <mergeCell ref="C386:C389"/>
    <mergeCell ref="C390:C391"/>
    <mergeCell ref="C395:C396"/>
    <mergeCell ref="C399:C402"/>
    <mergeCell ref="C404:C405"/>
    <mergeCell ref="C406:C410"/>
    <mergeCell ref="C413:C414"/>
    <mergeCell ref="C416:C417"/>
    <mergeCell ref="C420:C421"/>
    <mergeCell ref="C422:C424"/>
    <mergeCell ref="C425:C427"/>
    <mergeCell ref="C429:C430"/>
    <mergeCell ref="C432:C433"/>
    <mergeCell ref="C439:C440"/>
    <mergeCell ref="C441:C442"/>
    <mergeCell ref="C444:C445"/>
    <mergeCell ref="C446:C448"/>
    <mergeCell ref="C450:C452"/>
    <mergeCell ref="C453:C454"/>
    <mergeCell ref="C455:C457"/>
    <mergeCell ref="C458:C459"/>
    <mergeCell ref="C460:C461"/>
    <mergeCell ref="C462:C464"/>
    <mergeCell ref="C467:C468"/>
    <mergeCell ref="C469:C470"/>
    <mergeCell ref="C471:C472"/>
    <mergeCell ref="C473:C474"/>
    <mergeCell ref="C475:C476"/>
    <mergeCell ref="C485:C486"/>
    <mergeCell ref="C491:C492"/>
    <mergeCell ref="C495:C496"/>
    <mergeCell ref="C497:C499"/>
    <mergeCell ref="C508:C509"/>
    <mergeCell ref="C510:C512"/>
    <mergeCell ref="C515:C516"/>
    <mergeCell ref="C521:C522"/>
    <mergeCell ref="C523:C524"/>
    <mergeCell ref="C525:C526"/>
    <mergeCell ref="C527:C530"/>
    <mergeCell ref="C533:C535"/>
    <mergeCell ref="C545:C546"/>
    <mergeCell ref="C547:C549"/>
    <mergeCell ref="C551:C552"/>
    <mergeCell ref="C553:C554"/>
    <mergeCell ref="C555:C556"/>
    <mergeCell ref="C557:C558"/>
    <mergeCell ref="C559:C560"/>
    <mergeCell ref="C561:C563"/>
    <mergeCell ref="C564:C565"/>
    <mergeCell ref="C570:C571"/>
    <mergeCell ref="C577:C579"/>
    <mergeCell ref="C580:C581"/>
    <mergeCell ref="C583:C585"/>
    <mergeCell ref="C588:C589"/>
    <mergeCell ref="C592:C593"/>
    <mergeCell ref="C595:C597"/>
    <mergeCell ref="C599:C601"/>
    <mergeCell ref="C602:C604"/>
    <mergeCell ref="C605:C606"/>
    <mergeCell ref="C607:C608"/>
    <mergeCell ref="C609:C610"/>
    <mergeCell ref="C611:C612"/>
    <mergeCell ref="C614:C616"/>
    <mergeCell ref="C617:C619"/>
    <mergeCell ref="C620:C621"/>
    <mergeCell ref="C622:C623"/>
    <mergeCell ref="C624:C625"/>
    <mergeCell ref="C626:C627"/>
    <mergeCell ref="C628:C629"/>
    <mergeCell ref="C630:C631"/>
    <mergeCell ref="C632:C633"/>
    <mergeCell ref="C634:C637"/>
    <mergeCell ref="C638:C639"/>
    <mergeCell ref="C640:C643"/>
    <mergeCell ref="C644:C646"/>
    <mergeCell ref="C649:C651"/>
    <mergeCell ref="C652:C654"/>
    <mergeCell ref="C655:C656"/>
    <mergeCell ref="C658:C659"/>
    <mergeCell ref="C661:C662"/>
    <mergeCell ref="C663:C665"/>
    <mergeCell ref="C666:C668"/>
    <mergeCell ref="C678:C679"/>
    <mergeCell ref="C680:C681"/>
    <mergeCell ref="C682:C683"/>
    <mergeCell ref="C684:C686"/>
    <mergeCell ref="C687:C688"/>
    <mergeCell ref="C689:C691"/>
    <mergeCell ref="C693:C694"/>
    <mergeCell ref="C697:C698"/>
    <mergeCell ref="C700:C701"/>
    <mergeCell ref="C706:C707"/>
    <mergeCell ref="C709:C711"/>
    <mergeCell ref="C715:C716"/>
    <mergeCell ref="C718:C719"/>
    <mergeCell ref="C721:C722"/>
    <mergeCell ref="C726:C727"/>
    <mergeCell ref="C728:C730"/>
    <mergeCell ref="C734:C736"/>
    <mergeCell ref="C737:C738"/>
    <mergeCell ref="C740:C741"/>
    <mergeCell ref="C742:C743"/>
    <mergeCell ref="C744:C745"/>
    <mergeCell ref="C746:C749"/>
    <mergeCell ref="C750:C751"/>
    <mergeCell ref="C754:C755"/>
    <mergeCell ref="C760:C762"/>
    <mergeCell ref="C764:C765"/>
    <mergeCell ref="C767:C769"/>
    <mergeCell ref="C770:C771"/>
    <mergeCell ref="C773:C774"/>
    <mergeCell ref="C776:C778"/>
    <mergeCell ref="C780:C781"/>
    <mergeCell ref="C782:C785"/>
    <mergeCell ref="C786:C790"/>
    <mergeCell ref="C791:C792"/>
    <mergeCell ref="C793:C795"/>
    <mergeCell ref="C796:C798"/>
    <mergeCell ref="C799:C801"/>
    <mergeCell ref="C803:C807"/>
    <mergeCell ref="C808:C810"/>
    <mergeCell ref="C813:C814"/>
    <mergeCell ref="C816:C818"/>
    <mergeCell ref="C821:C823"/>
    <mergeCell ref="C824:C825"/>
    <mergeCell ref="C827:C828"/>
    <mergeCell ref="C839:C840"/>
    <mergeCell ref="C841:C843"/>
    <mergeCell ref="C844:C845"/>
    <mergeCell ref="C853:C854"/>
    <mergeCell ref="C857:C859"/>
    <mergeCell ref="C861:C863"/>
    <mergeCell ref="C868:C873"/>
    <mergeCell ref="C874:C876"/>
    <mergeCell ref="C877:C878"/>
    <mergeCell ref="C881:C882"/>
    <mergeCell ref="C884:C885"/>
    <mergeCell ref="C887:C888"/>
    <mergeCell ref="C889:C890"/>
    <mergeCell ref="C891:C892"/>
    <mergeCell ref="C893:C894"/>
    <mergeCell ref="C895:C896"/>
    <mergeCell ref="C897:C899"/>
    <mergeCell ref="C900:C902"/>
    <mergeCell ref="C904:C905"/>
    <mergeCell ref="C906:C907"/>
    <mergeCell ref="C908:C910"/>
    <mergeCell ref="C916:C917"/>
    <mergeCell ref="C918:C920"/>
    <mergeCell ref="C921:C922"/>
    <mergeCell ref="C928:C930"/>
    <mergeCell ref="C932:C933"/>
    <mergeCell ref="C940:C941"/>
    <mergeCell ref="C942:C945"/>
    <mergeCell ref="C946:C947"/>
    <mergeCell ref="C955:C956"/>
    <mergeCell ref="C957:C958"/>
    <mergeCell ref="C962:C963"/>
    <mergeCell ref="C968:C969"/>
    <mergeCell ref="C970:C971"/>
    <mergeCell ref="C979:C981"/>
    <mergeCell ref="C984:C985"/>
    <mergeCell ref="C986:C987"/>
    <mergeCell ref="C988:C990"/>
    <mergeCell ref="C991:C992"/>
    <mergeCell ref="C994:C995"/>
    <mergeCell ref="C996:C997"/>
    <mergeCell ref="C1003:C1004"/>
    <mergeCell ref="C1005:C1006"/>
    <mergeCell ref="C1007:C1009"/>
    <mergeCell ref="C1011:C1012"/>
    <mergeCell ref="C1016:C1018"/>
    <mergeCell ref="C1025:C1026"/>
    <mergeCell ref="C1027:C1029"/>
    <mergeCell ref="C1033:C1034"/>
    <mergeCell ref="C1035:C1036"/>
    <mergeCell ref="C1037:C1038"/>
    <mergeCell ref="C1039:C1040"/>
    <mergeCell ref="C1042:C1043"/>
    <mergeCell ref="C1044:C1045"/>
    <mergeCell ref="C1046:C1047"/>
    <mergeCell ref="C1048:C1049"/>
    <mergeCell ref="C1051:C1052"/>
    <mergeCell ref="C1054:C1055"/>
    <mergeCell ref="C1056:C1057"/>
    <mergeCell ref="C1058:C1059"/>
    <mergeCell ref="C1061:C1062"/>
    <mergeCell ref="C1064:C1065"/>
    <mergeCell ref="C1068:C1069"/>
    <mergeCell ref="C1072:C1073"/>
    <mergeCell ref="C1078:C1080"/>
    <mergeCell ref="C1081:C1082"/>
    <mergeCell ref="C1083:C1084"/>
    <mergeCell ref="C1086:C1087"/>
    <mergeCell ref="C1088:C1089"/>
    <mergeCell ref="C1090:C1091"/>
    <mergeCell ref="C1092:C1093"/>
    <mergeCell ref="C1094:C1095"/>
    <mergeCell ref="C1097:C1098"/>
    <mergeCell ref="C1100:C1101"/>
    <mergeCell ref="C1111:C1112"/>
    <mergeCell ref="C1113:C1114"/>
    <mergeCell ref="C1115:C1116"/>
    <mergeCell ref="C1118:C1119"/>
    <mergeCell ref="C1130:C1131"/>
    <mergeCell ref="C1132:C1133"/>
    <mergeCell ref="C1137:C1138"/>
    <mergeCell ref="C1139:C1140"/>
    <mergeCell ref="C1144:C1145"/>
    <mergeCell ref="C1148:C1150"/>
    <mergeCell ref="C1176:C1177"/>
    <mergeCell ref="C1178:C1179"/>
    <mergeCell ref="C1183:C1184"/>
    <mergeCell ref="C1186:C1187"/>
    <mergeCell ref="C1188:C1191"/>
    <mergeCell ref="C1193:C1194"/>
    <mergeCell ref="C1195:C1196"/>
    <mergeCell ref="C1199:C1200"/>
    <mergeCell ref="C1205:C1206"/>
    <mergeCell ref="C1207:C1208"/>
    <mergeCell ref="C1209:C1210"/>
    <mergeCell ref="C1246:C1247"/>
    <mergeCell ref="C1248:C1249"/>
    <mergeCell ref="C1250:C1251"/>
    <mergeCell ref="C1252:C1253"/>
    <mergeCell ref="C1255:C1256"/>
    <mergeCell ref="C1263:C1264"/>
    <mergeCell ref="C1266:C1267"/>
    <mergeCell ref="C1270:C1271"/>
    <mergeCell ref="C1274:C1275"/>
    <mergeCell ref="C1279:C1280"/>
    <mergeCell ref="C1281:C1282"/>
    <mergeCell ref="C1286:C1288"/>
    <mergeCell ref="C1290:C1291"/>
    <mergeCell ref="C1292:C1293"/>
    <mergeCell ref="C1297:C1298"/>
    <mergeCell ref="C1302:C1303"/>
    <mergeCell ref="C1304:C1305"/>
    <mergeCell ref="C1306:C1307"/>
    <mergeCell ref="C1315:C1316"/>
    <mergeCell ref="C1319:C1320"/>
    <mergeCell ref="C1325:C1326"/>
    <mergeCell ref="C1328:C1330"/>
    <mergeCell ref="C1332:C1333"/>
    <mergeCell ref="C1334:C1335"/>
    <mergeCell ref="C1336:C1337"/>
    <mergeCell ref="C1338:C1339"/>
    <mergeCell ref="C1340:C1342"/>
    <mergeCell ref="C1344:C1345"/>
    <mergeCell ref="C1346:C1347"/>
    <mergeCell ref="C1348:C1349"/>
    <mergeCell ref="C1351:C1352"/>
    <mergeCell ref="C1353:C1354"/>
    <mergeCell ref="C1355:C1356"/>
    <mergeCell ref="C1360:C1361"/>
    <mergeCell ref="C1362:C1363"/>
    <mergeCell ref="C1364:C1365"/>
    <mergeCell ref="C1366:C1367"/>
    <mergeCell ref="C1368:C1369"/>
    <mergeCell ref="C1370:C1371"/>
    <mergeCell ref="C1374:C1377"/>
    <mergeCell ref="C1378:C1379"/>
    <mergeCell ref="C1380:C1381"/>
    <mergeCell ref="C1383:C1384"/>
    <mergeCell ref="C1389:C1390"/>
    <mergeCell ref="C1391:C1392"/>
    <mergeCell ref="C1403:C1404"/>
    <mergeCell ref="C1405:C1406"/>
    <mergeCell ref="C1410:C1411"/>
    <mergeCell ref="C1413:C1414"/>
    <mergeCell ref="C1417:C1419"/>
    <mergeCell ref="C1424:C1426"/>
    <mergeCell ref="C1432:C1433"/>
    <mergeCell ref="C1443:C1444"/>
    <mergeCell ref="C1449:C1450"/>
    <mergeCell ref="C1451:C1452"/>
    <mergeCell ref="C1453:C1456"/>
    <mergeCell ref="C1458:C1459"/>
    <mergeCell ref="C1460:C1461"/>
    <mergeCell ref="C1462:C1463"/>
    <mergeCell ref="C1465:C1466"/>
    <mergeCell ref="C1467:C1469"/>
    <mergeCell ref="C1473:C1475"/>
    <mergeCell ref="C1476:C1478"/>
    <mergeCell ref="C1479:C1480"/>
    <mergeCell ref="C1481:C1482"/>
    <mergeCell ref="C1483:C1484"/>
    <mergeCell ref="C1485:C1486"/>
    <mergeCell ref="C1489:C1492"/>
    <mergeCell ref="C1493:C1494"/>
    <mergeCell ref="C1496:C1498"/>
    <mergeCell ref="C1501:C1502"/>
    <mergeCell ref="C1508:C1509"/>
    <mergeCell ref="C1510:C1511"/>
    <mergeCell ref="C1512:C1513"/>
    <mergeCell ref="C1514:C1515"/>
    <mergeCell ref="C1516:C1517"/>
    <mergeCell ref="C1519:C1520"/>
    <mergeCell ref="C1545:C1546"/>
    <mergeCell ref="C1548:C1550"/>
    <mergeCell ref="C1553:C1554"/>
    <mergeCell ref="C1562:C1563"/>
    <mergeCell ref="C1564:C1565"/>
    <mergeCell ref="C1567:C1569"/>
    <mergeCell ref="C1573:C1574"/>
    <mergeCell ref="C1587:C1588"/>
    <mergeCell ref="C1591:C1592"/>
    <mergeCell ref="C1593:C1594"/>
    <mergeCell ref="C1595:C1596"/>
    <mergeCell ref="C1597:C1598"/>
    <mergeCell ref="C1609:C1610"/>
    <mergeCell ref="C1611:C1612"/>
    <mergeCell ref="C1617:C1619"/>
    <mergeCell ref="C1621:C1622"/>
    <mergeCell ref="C1628:C1629"/>
    <mergeCell ref="C1633:C1636"/>
    <mergeCell ref="C1637:C1638"/>
    <mergeCell ref="C1639:C1640"/>
    <mergeCell ref="C1641:C1643"/>
    <mergeCell ref="C1644:C1645"/>
    <mergeCell ref="C1647:C1648"/>
    <mergeCell ref="C1650:C1651"/>
    <mergeCell ref="C1652:C1653"/>
    <mergeCell ref="C1656:C1657"/>
    <mergeCell ref="C1660:C1661"/>
    <mergeCell ref="C1669:C1670"/>
    <mergeCell ref="C1671:C1672"/>
    <mergeCell ref="C1678:C1679"/>
    <mergeCell ref="C1683:C1684"/>
    <mergeCell ref="C1686:C1687"/>
    <mergeCell ref="C1695:C1697"/>
    <mergeCell ref="C1699:C1701"/>
    <mergeCell ref="C1703:C1704"/>
    <mergeCell ref="C1705:C1706"/>
    <mergeCell ref="C1708:C1709"/>
    <mergeCell ref="C1711:C1713"/>
    <mergeCell ref="D6:D7"/>
    <mergeCell ref="D9:D10"/>
    <mergeCell ref="D11:D12"/>
    <mergeCell ref="D13:D14"/>
    <mergeCell ref="D15:D16"/>
    <mergeCell ref="D18:D19"/>
    <mergeCell ref="D21:D23"/>
    <mergeCell ref="D28:D29"/>
    <mergeCell ref="D31:D33"/>
    <mergeCell ref="D34:D35"/>
    <mergeCell ref="D37:D38"/>
    <mergeCell ref="D40:D41"/>
    <mergeCell ref="D44:D45"/>
    <mergeCell ref="D46:D47"/>
    <mergeCell ref="D52:D53"/>
    <mergeCell ref="D54:D55"/>
    <mergeCell ref="D56:D57"/>
    <mergeCell ref="D59:D61"/>
    <mergeCell ref="D62:D63"/>
    <mergeCell ref="D65:D66"/>
    <mergeCell ref="D68:D69"/>
    <mergeCell ref="D72:D73"/>
    <mergeCell ref="D74:D76"/>
    <mergeCell ref="D78:D79"/>
    <mergeCell ref="D80:D82"/>
    <mergeCell ref="D85:D86"/>
    <mergeCell ref="D89:D90"/>
    <mergeCell ref="D91:D92"/>
    <mergeCell ref="D94:D95"/>
    <mergeCell ref="D97:D98"/>
    <mergeCell ref="D99:D100"/>
    <mergeCell ref="D106:D107"/>
    <mergeCell ref="D108:D109"/>
    <mergeCell ref="D115:D116"/>
    <mergeCell ref="D119:D121"/>
    <mergeCell ref="D124:D125"/>
    <mergeCell ref="D131:D132"/>
    <mergeCell ref="D135:D136"/>
    <mergeCell ref="D139:D142"/>
    <mergeCell ref="D146:D148"/>
    <mergeCell ref="D154:D155"/>
    <mergeCell ref="D159:D160"/>
    <mergeCell ref="D161:D162"/>
    <mergeCell ref="D163:D164"/>
    <mergeCell ref="D165:D166"/>
    <mergeCell ref="D169:D170"/>
    <mergeCell ref="D173:D174"/>
    <mergeCell ref="D175:D176"/>
    <mergeCell ref="D178:D180"/>
    <mergeCell ref="D181:D182"/>
    <mergeCell ref="D184:D187"/>
    <mergeCell ref="D188:D189"/>
    <mergeCell ref="D190:D191"/>
    <mergeCell ref="D193:D194"/>
    <mergeCell ref="D195:D197"/>
    <mergeCell ref="D198:D200"/>
    <mergeCell ref="D201:D204"/>
    <mergeCell ref="D206:D208"/>
    <mergeCell ref="D209:D211"/>
    <mergeCell ref="D214:D216"/>
    <mergeCell ref="D217:D218"/>
    <mergeCell ref="D223:D224"/>
    <mergeCell ref="D225:D226"/>
    <mergeCell ref="D228:D229"/>
    <mergeCell ref="D230:D231"/>
    <mergeCell ref="D234:D236"/>
    <mergeCell ref="D238:D239"/>
    <mergeCell ref="D240:D241"/>
    <mergeCell ref="D242:D243"/>
    <mergeCell ref="D245:D246"/>
    <mergeCell ref="D247:D248"/>
    <mergeCell ref="D254:D255"/>
    <mergeCell ref="D256:D257"/>
    <mergeCell ref="D259:D260"/>
    <mergeCell ref="D262:D263"/>
    <mergeCell ref="D265:D268"/>
    <mergeCell ref="D269:D270"/>
    <mergeCell ref="D278:D279"/>
    <mergeCell ref="D280:D281"/>
    <mergeCell ref="D288:D290"/>
    <mergeCell ref="D294:D296"/>
    <mergeCell ref="D297:D298"/>
    <mergeCell ref="D299:D301"/>
    <mergeCell ref="D302:D305"/>
    <mergeCell ref="D306:D307"/>
    <mergeCell ref="D308:D309"/>
    <mergeCell ref="D310:D312"/>
    <mergeCell ref="D314:D316"/>
    <mergeCell ref="D321:D323"/>
    <mergeCell ref="D324:D325"/>
    <mergeCell ref="D327:D328"/>
    <mergeCell ref="D329:D330"/>
    <mergeCell ref="D331:D332"/>
    <mergeCell ref="D334:D335"/>
    <mergeCell ref="D341:D342"/>
    <mergeCell ref="D343:D345"/>
    <mergeCell ref="D347:D349"/>
    <mergeCell ref="D351:D352"/>
    <mergeCell ref="D354:D355"/>
    <mergeCell ref="D356:D357"/>
    <mergeCell ref="D363:D364"/>
    <mergeCell ref="D365:D366"/>
    <mergeCell ref="D377:D379"/>
    <mergeCell ref="D380:D381"/>
    <mergeCell ref="D384:D385"/>
    <mergeCell ref="D386:D389"/>
    <mergeCell ref="D390:D391"/>
    <mergeCell ref="D395:D396"/>
    <mergeCell ref="D399:D402"/>
    <mergeCell ref="D404:D405"/>
    <mergeCell ref="D406:D410"/>
    <mergeCell ref="D413:D414"/>
    <mergeCell ref="D416:D417"/>
    <mergeCell ref="D420:D421"/>
    <mergeCell ref="D422:D424"/>
    <mergeCell ref="D425:D427"/>
    <mergeCell ref="D429:D430"/>
    <mergeCell ref="D432:D433"/>
    <mergeCell ref="D439:D440"/>
    <mergeCell ref="D441:D442"/>
    <mergeCell ref="D444:D445"/>
    <mergeCell ref="D446:D448"/>
    <mergeCell ref="D450:D452"/>
    <mergeCell ref="D453:D454"/>
    <mergeCell ref="D455:D457"/>
    <mergeCell ref="D458:D459"/>
    <mergeCell ref="D460:D461"/>
    <mergeCell ref="D462:D464"/>
    <mergeCell ref="D467:D468"/>
    <mergeCell ref="D469:D470"/>
    <mergeCell ref="D471:D472"/>
    <mergeCell ref="D473:D474"/>
    <mergeCell ref="D475:D476"/>
    <mergeCell ref="D485:D486"/>
    <mergeCell ref="D491:D492"/>
    <mergeCell ref="D495:D496"/>
    <mergeCell ref="D497:D499"/>
    <mergeCell ref="D508:D509"/>
    <mergeCell ref="D510:D512"/>
    <mergeCell ref="D515:D516"/>
    <mergeCell ref="D521:D522"/>
    <mergeCell ref="D523:D524"/>
    <mergeCell ref="D525:D526"/>
    <mergeCell ref="D527:D530"/>
    <mergeCell ref="D533:D535"/>
    <mergeCell ref="D545:D546"/>
    <mergeCell ref="D547:D549"/>
    <mergeCell ref="D551:D552"/>
    <mergeCell ref="D553:D554"/>
    <mergeCell ref="D555:D556"/>
    <mergeCell ref="D557:D558"/>
    <mergeCell ref="D559:D560"/>
    <mergeCell ref="D561:D563"/>
    <mergeCell ref="D564:D565"/>
    <mergeCell ref="D570:D571"/>
    <mergeCell ref="D577:D579"/>
    <mergeCell ref="D580:D581"/>
    <mergeCell ref="D583:D585"/>
    <mergeCell ref="D588:D589"/>
    <mergeCell ref="D592:D593"/>
    <mergeCell ref="D595:D597"/>
    <mergeCell ref="D599:D601"/>
    <mergeCell ref="D602:D604"/>
    <mergeCell ref="D605:D606"/>
    <mergeCell ref="D607:D608"/>
    <mergeCell ref="D609:D610"/>
    <mergeCell ref="D611:D612"/>
    <mergeCell ref="D614:D616"/>
    <mergeCell ref="D617:D619"/>
    <mergeCell ref="D620:D621"/>
    <mergeCell ref="D622:D623"/>
    <mergeCell ref="D624:D625"/>
    <mergeCell ref="D626:D627"/>
    <mergeCell ref="D628:D629"/>
    <mergeCell ref="D630:D631"/>
    <mergeCell ref="D632:D633"/>
    <mergeCell ref="D634:D637"/>
    <mergeCell ref="D638:D639"/>
    <mergeCell ref="D640:D643"/>
    <mergeCell ref="D644:D646"/>
    <mergeCell ref="D649:D651"/>
    <mergeCell ref="D652:D654"/>
    <mergeCell ref="D655:D656"/>
    <mergeCell ref="D658:D659"/>
    <mergeCell ref="D661:D662"/>
    <mergeCell ref="D663:D665"/>
    <mergeCell ref="D666:D668"/>
    <mergeCell ref="D678:D679"/>
    <mergeCell ref="D680:D681"/>
    <mergeCell ref="D682:D683"/>
    <mergeCell ref="D684:D686"/>
    <mergeCell ref="D687:D688"/>
    <mergeCell ref="D689:D691"/>
    <mergeCell ref="D693:D694"/>
    <mergeCell ref="D697:D698"/>
    <mergeCell ref="D700:D701"/>
    <mergeCell ref="D706:D707"/>
    <mergeCell ref="D709:D711"/>
    <mergeCell ref="D715:D716"/>
    <mergeCell ref="D718:D719"/>
    <mergeCell ref="D721:D722"/>
    <mergeCell ref="D726:D727"/>
    <mergeCell ref="D728:D730"/>
    <mergeCell ref="D734:D736"/>
    <mergeCell ref="D737:D738"/>
    <mergeCell ref="D740:D741"/>
    <mergeCell ref="D742:D743"/>
    <mergeCell ref="D744:D745"/>
    <mergeCell ref="D746:D749"/>
    <mergeCell ref="D750:D751"/>
    <mergeCell ref="D754:D755"/>
    <mergeCell ref="D760:D762"/>
    <mergeCell ref="D764:D765"/>
    <mergeCell ref="D767:D769"/>
    <mergeCell ref="D770:D771"/>
    <mergeCell ref="D773:D774"/>
    <mergeCell ref="D776:D778"/>
    <mergeCell ref="D780:D781"/>
    <mergeCell ref="D782:D785"/>
    <mergeCell ref="D786:D790"/>
    <mergeCell ref="D791:D792"/>
    <mergeCell ref="D793:D795"/>
    <mergeCell ref="D796:D798"/>
    <mergeCell ref="D799:D801"/>
    <mergeCell ref="D803:D807"/>
    <mergeCell ref="D808:D810"/>
    <mergeCell ref="D813:D814"/>
    <mergeCell ref="D816:D818"/>
    <mergeCell ref="D821:D823"/>
    <mergeCell ref="D824:D825"/>
    <mergeCell ref="D827:D828"/>
    <mergeCell ref="D839:D840"/>
    <mergeCell ref="D841:D843"/>
    <mergeCell ref="D844:D845"/>
    <mergeCell ref="D853:D854"/>
    <mergeCell ref="D857:D859"/>
    <mergeCell ref="D861:D863"/>
    <mergeCell ref="D868:D873"/>
    <mergeCell ref="D874:D876"/>
    <mergeCell ref="D877:D878"/>
    <mergeCell ref="D881:D882"/>
    <mergeCell ref="D884:D885"/>
    <mergeCell ref="D887:D888"/>
    <mergeCell ref="D889:D890"/>
    <mergeCell ref="D891:D892"/>
    <mergeCell ref="D893:D894"/>
    <mergeCell ref="D895:D896"/>
    <mergeCell ref="D897:D899"/>
    <mergeCell ref="D900:D902"/>
    <mergeCell ref="D904:D905"/>
    <mergeCell ref="D906:D907"/>
    <mergeCell ref="D908:D910"/>
    <mergeCell ref="D916:D917"/>
    <mergeCell ref="D918:D920"/>
    <mergeCell ref="D921:D922"/>
    <mergeCell ref="D928:D930"/>
    <mergeCell ref="D932:D933"/>
    <mergeCell ref="D940:D941"/>
    <mergeCell ref="D942:D945"/>
    <mergeCell ref="D946:D947"/>
    <mergeCell ref="D955:D956"/>
    <mergeCell ref="D957:D958"/>
    <mergeCell ref="D962:D963"/>
    <mergeCell ref="D968:D969"/>
    <mergeCell ref="D970:D971"/>
    <mergeCell ref="D979:D981"/>
    <mergeCell ref="D984:D985"/>
    <mergeCell ref="D986:D987"/>
    <mergeCell ref="D988:D990"/>
    <mergeCell ref="D991:D992"/>
    <mergeCell ref="D994:D995"/>
    <mergeCell ref="D996:D997"/>
    <mergeCell ref="D1003:D1004"/>
    <mergeCell ref="D1005:D1006"/>
    <mergeCell ref="D1007:D1009"/>
    <mergeCell ref="D1011:D1012"/>
    <mergeCell ref="D1016:D1018"/>
    <mergeCell ref="D1025:D1026"/>
    <mergeCell ref="D1027:D1029"/>
    <mergeCell ref="D1033:D1034"/>
    <mergeCell ref="D1035:D1036"/>
    <mergeCell ref="D1037:D1038"/>
    <mergeCell ref="D1039:D1040"/>
    <mergeCell ref="D1042:D1043"/>
    <mergeCell ref="D1044:D1045"/>
    <mergeCell ref="D1046:D1047"/>
    <mergeCell ref="D1048:D1049"/>
    <mergeCell ref="D1051:D1052"/>
    <mergeCell ref="D1054:D1055"/>
    <mergeCell ref="D1056:D1057"/>
    <mergeCell ref="D1058:D1059"/>
    <mergeCell ref="D1061:D1062"/>
    <mergeCell ref="D1064:D1065"/>
    <mergeCell ref="D1068:D1069"/>
    <mergeCell ref="D1072:D1073"/>
    <mergeCell ref="D1078:D1080"/>
    <mergeCell ref="D1081:D1082"/>
    <mergeCell ref="D1083:D1084"/>
    <mergeCell ref="D1086:D1087"/>
    <mergeCell ref="D1088:D1089"/>
    <mergeCell ref="D1090:D1091"/>
    <mergeCell ref="D1092:D1093"/>
    <mergeCell ref="D1094:D1095"/>
    <mergeCell ref="D1097:D1098"/>
    <mergeCell ref="D1100:D1101"/>
    <mergeCell ref="D1111:D1112"/>
    <mergeCell ref="D1113:D1114"/>
    <mergeCell ref="D1115:D1116"/>
    <mergeCell ref="D1118:D1119"/>
    <mergeCell ref="D1130:D1131"/>
    <mergeCell ref="D1132:D1133"/>
    <mergeCell ref="D1137:D1138"/>
    <mergeCell ref="D1139:D1140"/>
    <mergeCell ref="D1144:D1145"/>
    <mergeCell ref="D1148:D1150"/>
    <mergeCell ref="D1176:D1177"/>
    <mergeCell ref="D1178:D1179"/>
    <mergeCell ref="D1183:D1184"/>
    <mergeCell ref="D1186:D1187"/>
    <mergeCell ref="D1188:D1191"/>
    <mergeCell ref="D1193:D1194"/>
    <mergeCell ref="D1195:D1196"/>
    <mergeCell ref="D1199:D1200"/>
    <mergeCell ref="D1205:D1206"/>
    <mergeCell ref="D1207:D1208"/>
    <mergeCell ref="D1209:D1210"/>
    <mergeCell ref="D1246:D1247"/>
    <mergeCell ref="D1248:D1249"/>
    <mergeCell ref="D1250:D1251"/>
    <mergeCell ref="D1252:D1253"/>
    <mergeCell ref="D1255:D1256"/>
    <mergeCell ref="D1263:D1264"/>
    <mergeCell ref="D1266:D1267"/>
    <mergeCell ref="D1270:D1271"/>
    <mergeCell ref="D1274:D1275"/>
    <mergeCell ref="D1279:D1280"/>
    <mergeCell ref="D1281:D1282"/>
    <mergeCell ref="D1286:D1288"/>
    <mergeCell ref="D1290:D1291"/>
    <mergeCell ref="D1292:D1293"/>
    <mergeCell ref="D1297:D1298"/>
    <mergeCell ref="D1302:D1303"/>
    <mergeCell ref="D1304:D1305"/>
    <mergeCell ref="D1306:D1307"/>
    <mergeCell ref="D1315:D1316"/>
    <mergeCell ref="D1319:D1320"/>
    <mergeCell ref="D1325:D1326"/>
    <mergeCell ref="D1328:D1330"/>
    <mergeCell ref="D1332:D1333"/>
    <mergeCell ref="D1334:D1335"/>
    <mergeCell ref="D1336:D1337"/>
    <mergeCell ref="D1338:D1339"/>
    <mergeCell ref="D1340:D1342"/>
    <mergeCell ref="D1344:D1345"/>
    <mergeCell ref="D1346:D1347"/>
    <mergeCell ref="D1348:D1349"/>
    <mergeCell ref="D1351:D1352"/>
    <mergeCell ref="D1353:D1354"/>
    <mergeCell ref="D1355:D1356"/>
    <mergeCell ref="D1360:D1361"/>
    <mergeCell ref="D1362:D1363"/>
    <mergeCell ref="D1364:D1365"/>
    <mergeCell ref="D1366:D1367"/>
    <mergeCell ref="D1368:D1369"/>
    <mergeCell ref="D1370:D1371"/>
    <mergeCell ref="D1374:D1377"/>
    <mergeCell ref="D1378:D1379"/>
    <mergeCell ref="D1380:D1381"/>
    <mergeCell ref="D1383:D1384"/>
    <mergeCell ref="D1389:D1390"/>
    <mergeCell ref="D1391:D1392"/>
    <mergeCell ref="D1403:D1404"/>
    <mergeCell ref="D1405:D1406"/>
    <mergeCell ref="D1410:D1411"/>
    <mergeCell ref="D1413:D1414"/>
    <mergeCell ref="D1417:D1419"/>
    <mergeCell ref="D1424:D1426"/>
    <mergeCell ref="D1432:D1433"/>
    <mergeCell ref="D1443:D1444"/>
    <mergeCell ref="D1449:D1450"/>
    <mergeCell ref="D1451:D1452"/>
    <mergeCell ref="D1453:D1456"/>
    <mergeCell ref="D1458:D1459"/>
    <mergeCell ref="D1460:D1461"/>
    <mergeCell ref="D1462:D1463"/>
    <mergeCell ref="D1465:D1466"/>
    <mergeCell ref="D1467:D1469"/>
    <mergeCell ref="D1473:D1475"/>
    <mergeCell ref="D1476:D1478"/>
    <mergeCell ref="D1479:D1480"/>
    <mergeCell ref="D1481:D1482"/>
    <mergeCell ref="D1483:D1484"/>
    <mergeCell ref="D1485:D1486"/>
    <mergeCell ref="D1489:D1492"/>
    <mergeCell ref="D1493:D1494"/>
    <mergeCell ref="D1496:D1498"/>
    <mergeCell ref="D1501:D1502"/>
    <mergeCell ref="D1508:D1509"/>
    <mergeCell ref="D1510:D1511"/>
    <mergeCell ref="D1512:D1513"/>
    <mergeCell ref="D1514:D1515"/>
    <mergeCell ref="D1516:D1517"/>
    <mergeCell ref="D1519:D1520"/>
    <mergeCell ref="D1545:D1546"/>
    <mergeCell ref="D1548:D1550"/>
    <mergeCell ref="D1553:D1554"/>
    <mergeCell ref="D1562:D1563"/>
    <mergeCell ref="D1564:D1565"/>
    <mergeCell ref="D1567:D1569"/>
    <mergeCell ref="D1573:D1574"/>
    <mergeCell ref="D1587:D1588"/>
    <mergeCell ref="D1591:D1592"/>
    <mergeCell ref="D1593:D1594"/>
    <mergeCell ref="D1595:D1596"/>
    <mergeCell ref="D1597:D1598"/>
    <mergeCell ref="D1609:D1610"/>
    <mergeCell ref="D1611:D1612"/>
    <mergeCell ref="D1617:D1619"/>
    <mergeCell ref="D1621:D1622"/>
    <mergeCell ref="D1628:D1629"/>
    <mergeCell ref="D1633:D1636"/>
    <mergeCell ref="D1637:D1638"/>
    <mergeCell ref="D1639:D1640"/>
    <mergeCell ref="D1641:D1643"/>
    <mergeCell ref="D1644:D1645"/>
    <mergeCell ref="D1647:D1648"/>
    <mergeCell ref="D1650:D1651"/>
    <mergeCell ref="D1652:D1653"/>
    <mergeCell ref="D1656:D1657"/>
    <mergeCell ref="D1660:D1661"/>
    <mergeCell ref="D1669:D1670"/>
    <mergeCell ref="D1671:D1672"/>
    <mergeCell ref="D1678:D1679"/>
    <mergeCell ref="D1683:D1684"/>
    <mergeCell ref="D1686:D1687"/>
    <mergeCell ref="D1695:D1697"/>
    <mergeCell ref="D1699:D1701"/>
    <mergeCell ref="D1703:D1704"/>
    <mergeCell ref="D1705:D1706"/>
    <mergeCell ref="D1708:D1709"/>
    <mergeCell ref="D1711:D1713"/>
    <mergeCell ref="E6:E7"/>
    <mergeCell ref="E9:E10"/>
    <mergeCell ref="E11:E12"/>
    <mergeCell ref="E13:E14"/>
    <mergeCell ref="E15:E16"/>
    <mergeCell ref="E18:E19"/>
    <mergeCell ref="E21:E23"/>
    <mergeCell ref="E28:E29"/>
    <mergeCell ref="E31:E33"/>
    <mergeCell ref="E34:E35"/>
    <mergeCell ref="E37:E38"/>
    <mergeCell ref="E40:E41"/>
    <mergeCell ref="E44:E45"/>
    <mergeCell ref="E46:E47"/>
    <mergeCell ref="E52:E53"/>
    <mergeCell ref="E54:E55"/>
    <mergeCell ref="E56:E57"/>
    <mergeCell ref="E59:E61"/>
    <mergeCell ref="E62:E63"/>
    <mergeCell ref="E65:E66"/>
    <mergeCell ref="E68:E69"/>
    <mergeCell ref="E72:E73"/>
    <mergeCell ref="E74:E76"/>
    <mergeCell ref="E78:E79"/>
    <mergeCell ref="E80:E82"/>
    <mergeCell ref="E85:E86"/>
    <mergeCell ref="E89:E90"/>
    <mergeCell ref="E91:E92"/>
    <mergeCell ref="E94:E95"/>
    <mergeCell ref="E97:E98"/>
    <mergeCell ref="E99:E100"/>
    <mergeCell ref="E106:E107"/>
    <mergeCell ref="E108:E109"/>
    <mergeCell ref="E115:E116"/>
    <mergeCell ref="E119:E121"/>
    <mergeCell ref="E124:E125"/>
    <mergeCell ref="E131:E132"/>
    <mergeCell ref="E135:E136"/>
    <mergeCell ref="E139:E142"/>
    <mergeCell ref="E146:E148"/>
    <mergeCell ref="E154:E155"/>
    <mergeCell ref="E159:E160"/>
    <mergeCell ref="E161:E162"/>
    <mergeCell ref="E163:E164"/>
    <mergeCell ref="E165:E166"/>
    <mergeCell ref="E169:E170"/>
    <mergeCell ref="E173:E174"/>
    <mergeCell ref="E175:E176"/>
    <mergeCell ref="E178:E180"/>
    <mergeCell ref="E181:E182"/>
    <mergeCell ref="E184:E187"/>
    <mergeCell ref="E188:E189"/>
    <mergeCell ref="E190:E191"/>
    <mergeCell ref="E193:E194"/>
    <mergeCell ref="E195:E197"/>
    <mergeCell ref="E198:E200"/>
    <mergeCell ref="E201:E204"/>
    <mergeCell ref="E206:E208"/>
    <mergeCell ref="E209:E211"/>
    <mergeCell ref="E214:E216"/>
    <mergeCell ref="E217:E218"/>
    <mergeCell ref="E223:E224"/>
    <mergeCell ref="E225:E226"/>
    <mergeCell ref="E228:E229"/>
    <mergeCell ref="E230:E231"/>
    <mergeCell ref="E234:E236"/>
    <mergeCell ref="E238:E239"/>
    <mergeCell ref="E240:E241"/>
    <mergeCell ref="E242:E243"/>
    <mergeCell ref="E245:E246"/>
    <mergeCell ref="E247:E248"/>
    <mergeCell ref="E254:E255"/>
    <mergeCell ref="E256:E257"/>
    <mergeCell ref="E259:E260"/>
    <mergeCell ref="E262:E263"/>
    <mergeCell ref="E265:E268"/>
    <mergeCell ref="E269:E270"/>
    <mergeCell ref="E278:E279"/>
    <mergeCell ref="E280:E281"/>
    <mergeCell ref="E288:E290"/>
    <mergeCell ref="E294:E296"/>
    <mergeCell ref="E297:E298"/>
    <mergeCell ref="E299:E301"/>
    <mergeCell ref="E302:E305"/>
    <mergeCell ref="E306:E307"/>
    <mergeCell ref="E308:E309"/>
    <mergeCell ref="E310:E312"/>
    <mergeCell ref="E314:E316"/>
    <mergeCell ref="E321:E323"/>
    <mergeCell ref="E324:E325"/>
    <mergeCell ref="E327:E328"/>
    <mergeCell ref="E329:E330"/>
    <mergeCell ref="E331:E332"/>
    <mergeCell ref="E334:E335"/>
    <mergeCell ref="E341:E342"/>
    <mergeCell ref="E343:E345"/>
    <mergeCell ref="E347:E349"/>
    <mergeCell ref="E351:E352"/>
    <mergeCell ref="E354:E355"/>
    <mergeCell ref="E356:E357"/>
    <mergeCell ref="E363:E364"/>
    <mergeCell ref="E365:E366"/>
    <mergeCell ref="E377:E379"/>
    <mergeCell ref="E380:E381"/>
    <mergeCell ref="E384:E385"/>
    <mergeCell ref="E386:E389"/>
    <mergeCell ref="E390:E391"/>
    <mergeCell ref="E395:E396"/>
    <mergeCell ref="E399:E402"/>
    <mergeCell ref="E404:E405"/>
    <mergeCell ref="E406:E410"/>
    <mergeCell ref="E413:E414"/>
    <mergeCell ref="E416:E417"/>
    <mergeCell ref="E420:E421"/>
    <mergeCell ref="E422:E424"/>
    <mergeCell ref="E425:E427"/>
    <mergeCell ref="E429:E430"/>
    <mergeCell ref="E432:E433"/>
    <mergeCell ref="E439:E440"/>
    <mergeCell ref="E441:E442"/>
    <mergeCell ref="E444:E445"/>
    <mergeCell ref="E446:E448"/>
    <mergeCell ref="E450:E452"/>
    <mergeCell ref="E453:E454"/>
    <mergeCell ref="E455:E457"/>
    <mergeCell ref="E458:E459"/>
    <mergeCell ref="E460:E461"/>
    <mergeCell ref="E462:E464"/>
    <mergeCell ref="E467:E468"/>
    <mergeCell ref="E469:E470"/>
    <mergeCell ref="E471:E472"/>
    <mergeCell ref="E473:E474"/>
    <mergeCell ref="E475:E476"/>
    <mergeCell ref="E485:E486"/>
    <mergeCell ref="E491:E492"/>
    <mergeCell ref="E495:E496"/>
    <mergeCell ref="E497:E499"/>
    <mergeCell ref="E508:E509"/>
    <mergeCell ref="E510:E512"/>
    <mergeCell ref="E515:E516"/>
    <mergeCell ref="E521:E522"/>
    <mergeCell ref="E523:E524"/>
    <mergeCell ref="E525:E526"/>
    <mergeCell ref="E527:E530"/>
    <mergeCell ref="E533:E535"/>
    <mergeCell ref="E545:E546"/>
    <mergeCell ref="E547:E549"/>
    <mergeCell ref="E551:E552"/>
    <mergeCell ref="E553:E554"/>
    <mergeCell ref="E555:E556"/>
    <mergeCell ref="E557:E558"/>
    <mergeCell ref="E559:E560"/>
    <mergeCell ref="E561:E563"/>
    <mergeCell ref="E564:E565"/>
    <mergeCell ref="E570:E571"/>
    <mergeCell ref="E577:E579"/>
    <mergeCell ref="E580:E581"/>
    <mergeCell ref="E583:E585"/>
    <mergeCell ref="E588:E589"/>
    <mergeCell ref="E592:E593"/>
    <mergeCell ref="E595:E597"/>
    <mergeCell ref="E599:E601"/>
    <mergeCell ref="E602:E604"/>
    <mergeCell ref="E605:E606"/>
    <mergeCell ref="E607:E608"/>
    <mergeCell ref="E609:E610"/>
    <mergeCell ref="E611:E612"/>
    <mergeCell ref="E614:E616"/>
    <mergeCell ref="E617:E619"/>
    <mergeCell ref="E620:E621"/>
    <mergeCell ref="E622:E623"/>
    <mergeCell ref="E624:E625"/>
    <mergeCell ref="E626:E627"/>
    <mergeCell ref="E628:E629"/>
    <mergeCell ref="E630:E631"/>
    <mergeCell ref="E632:E633"/>
    <mergeCell ref="E634:E637"/>
    <mergeCell ref="E638:E639"/>
    <mergeCell ref="E640:E643"/>
    <mergeCell ref="E644:E646"/>
    <mergeCell ref="E649:E651"/>
    <mergeCell ref="E652:E654"/>
    <mergeCell ref="E655:E656"/>
    <mergeCell ref="E658:E659"/>
    <mergeCell ref="E661:E662"/>
    <mergeCell ref="E663:E665"/>
    <mergeCell ref="E666:E668"/>
    <mergeCell ref="E678:E679"/>
    <mergeCell ref="E680:E681"/>
    <mergeCell ref="E682:E683"/>
    <mergeCell ref="E684:E686"/>
    <mergeCell ref="E687:E688"/>
    <mergeCell ref="E689:E691"/>
    <mergeCell ref="E693:E694"/>
    <mergeCell ref="E697:E698"/>
    <mergeCell ref="E700:E701"/>
    <mergeCell ref="E706:E707"/>
    <mergeCell ref="E709:E711"/>
    <mergeCell ref="E715:E716"/>
    <mergeCell ref="E718:E719"/>
    <mergeCell ref="E721:E722"/>
    <mergeCell ref="E726:E727"/>
    <mergeCell ref="E728:E730"/>
    <mergeCell ref="E734:E736"/>
    <mergeCell ref="E737:E738"/>
    <mergeCell ref="E740:E741"/>
    <mergeCell ref="E742:E743"/>
    <mergeCell ref="E744:E745"/>
    <mergeCell ref="E746:E749"/>
    <mergeCell ref="E750:E751"/>
    <mergeCell ref="E754:E755"/>
    <mergeCell ref="E760:E762"/>
    <mergeCell ref="E764:E765"/>
    <mergeCell ref="E767:E769"/>
    <mergeCell ref="E770:E771"/>
    <mergeCell ref="E773:E774"/>
    <mergeCell ref="E776:E778"/>
    <mergeCell ref="E780:E781"/>
    <mergeCell ref="E782:E785"/>
    <mergeCell ref="E786:E790"/>
    <mergeCell ref="E791:E792"/>
    <mergeCell ref="E793:E795"/>
    <mergeCell ref="E796:E798"/>
    <mergeCell ref="E799:E801"/>
    <mergeCell ref="E803:E807"/>
    <mergeCell ref="E808:E810"/>
    <mergeCell ref="E813:E814"/>
    <mergeCell ref="E816:E818"/>
    <mergeCell ref="E821:E823"/>
    <mergeCell ref="E824:E825"/>
    <mergeCell ref="E827:E828"/>
    <mergeCell ref="E839:E840"/>
    <mergeCell ref="E841:E843"/>
    <mergeCell ref="E844:E845"/>
    <mergeCell ref="E853:E854"/>
    <mergeCell ref="E857:E859"/>
    <mergeCell ref="E861:E863"/>
    <mergeCell ref="E868:E873"/>
    <mergeCell ref="E874:E876"/>
    <mergeCell ref="E877:E878"/>
    <mergeCell ref="E881:E882"/>
    <mergeCell ref="E884:E885"/>
    <mergeCell ref="E887:E888"/>
    <mergeCell ref="E889:E890"/>
    <mergeCell ref="E891:E892"/>
    <mergeCell ref="E893:E894"/>
    <mergeCell ref="E895:E896"/>
    <mergeCell ref="E897:E899"/>
    <mergeCell ref="E900:E902"/>
    <mergeCell ref="E904:E905"/>
    <mergeCell ref="E906:E907"/>
    <mergeCell ref="E908:E910"/>
    <mergeCell ref="E916:E917"/>
    <mergeCell ref="E918:E920"/>
    <mergeCell ref="E921:E922"/>
    <mergeCell ref="E928:E930"/>
    <mergeCell ref="E932:E933"/>
    <mergeCell ref="E940:E941"/>
    <mergeCell ref="E942:E945"/>
    <mergeCell ref="E946:E947"/>
    <mergeCell ref="E955:E956"/>
    <mergeCell ref="E957:E958"/>
    <mergeCell ref="E962:E963"/>
    <mergeCell ref="E968:E969"/>
    <mergeCell ref="E970:E971"/>
    <mergeCell ref="E979:E981"/>
    <mergeCell ref="E984:E985"/>
    <mergeCell ref="E986:E987"/>
    <mergeCell ref="E988:E990"/>
    <mergeCell ref="E991:E992"/>
    <mergeCell ref="E994:E995"/>
    <mergeCell ref="E996:E997"/>
    <mergeCell ref="E1003:E1004"/>
    <mergeCell ref="E1005:E1006"/>
    <mergeCell ref="E1007:E1009"/>
    <mergeCell ref="E1011:E1012"/>
    <mergeCell ref="E1016:E1018"/>
    <mergeCell ref="E1025:E1026"/>
    <mergeCell ref="E1027:E1029"/>
    <mergeCell ref="E1033:E1034"/>
    <mergeCell ref="E1035:E1036"/>
    <mergeCell ref="E1037:E1038"/>
    <mergeCell ref="E1039:E1040"/>
    <mergeCell ref="E1042:E1043"/>
    <mergeCell ref="E1044:E1045"/>
    <mergeCell ref="E1046:E1047"/>
    <mergeCell ref="E1048:E1049"/>
    <mergeCell ref="E1051:E1052"/>
    <mergeCell ref="E1054:E1055"/>
    <mergeCell ref="E1056:E1057"/>
    <mergeCell ref="E1058:E1059"/>
    <mergeCell ref="E1061:E1062"/>
    <mergeCell ref="E1064:E1065"/>
    <mergeCell ref="E1068:E1069"/>
    <mergeCell ref="E1072:E1073"/>
    <mergeCell ref="E1078:E1080"/>
    <mergeCell ref="E1081:E1082"/>
    <mergeCell ref="E1083:E1084"/>
    <mergeCell ref="E1086:E1087"/>
    <mergeCell ref="E1088:E1089"/>
    <mergeCell ref="E1090:E1091"/>
    <mergeCell ref="E1092:E1093"/>
    <mergeCell ref="E1094:E1095"/>
    <mergeCell ref="E1097:E1098"/>
    <mergeCell ref="E1100:E1101"/>
    <mergeCell ref="E1111:E1112"/>
    <mergeCell ref="E1113:E1114"/>
    <mergeCell ref="E1115:E1116"/>
    <mergeCell ref="E1118:E1119"/>
    <mergeCell ref="E1130:E1131"/>
    <mergeCell ref="E1132:E1133"/>
    <mergeCell ref="E1137:E1138"/>
    <mergeCell ref="E1139:E1140"/>
    <mergeCell ref="E1144:E1145"/>
    <mergeCell ref="E1148:E1150"/>
    <mergeCell ref="E1176:E1177"/>
    <mergeCell ref="E1178:E1179"/>
    <mergeCell ref="E1183:E1184"/>
    <mergeCell ref="E1186:E1187"/>
    <mergeCell ref="E1188:E1191"/>
    <mergeCell ref="E1193:E1194"/>
    <mergeCell ref="E1195:E1196"/>
    <mergeCell ref="E1199:E1200"/>
    <mergeCell ref="E1205:E1206"/>
    <mergeCell ref="E1207:E1208"/>
    <mergeCell ref="E1209:E1210"/>
    <mergeCell ref="E1246:E1247"/>
    <mergeCell ref="E1248:E1249"/>
    <mergeCell ref="E1250:E1251"/>
    <mergeCell ref="E1252:E1253"/>
    <mergeCell ref="E1255:E1256"/>
    <mergeCell ref="E1263:E1264"/>
    <mergeCell ref="E1266:E1267"/>
    <mergeCell ref="E1270:E1271"/>
    <mergeCell ref="E1274:E1275"/>
    <mergeCell ref="E1279:E1280"/>
    <mergeCell ref="E1281:E1282"/>
    <mergeCell ref="E1286:E1288"/>
    <mergeCell ref="E1290:E1291"/>
    <mergeCell ref="E1292:E1293"/>
    <mergeCell ref="E1297:E1298"/>
    <mergeCell ref="E1302:E1303"/>
    <mergeCell ref="E1304:E1305"/>
    <mergeCell ref="E1306:E1307"/>
    <mergeCell ref="E1315:E1316"/>
    <mergeCell ref="E1319:E1320"/>
    <mergeCell ref="E1325:E1326"/>
    <mergeCell ref="E1328:E1330"/>
    <mergeCell ref="E1332:E1333"/>
    <mergeCell ref="E1334:E1335"/>
    <mergeCell ref="E1336:E1337"/>
    <mergeCell ref="E1338:E1339"/>
    <mergeCell ref="E1340:E1342"/>
    <mergeCell ref="E1344:E1345"/>
    <mergeCell ref="E1346:E1347"/>
    <mergeCell ref="E1348:E1349"/>
    <mergeCell ref="E1351:E1352"/>
    <mergeCell ref="E1353:E1354"/>
    <mergeCell ref="E1355:E1356"/>
    <mergeCell ref="E1360:E1361"/>
    <mergeCell ref="E1362:E1363"/>
    <mergeCell ref="E1364:E1365"/>
    <mergeCell ref="E1366:E1367"/>
    <mergeCell ref="E1368:E1369"/>
    <mergeCell ref="E1370:E1371"/>
    <mergeCell ref="E1374:E1377"/>
    <mergeCell ref="E1378:E1379"/>
    <mergeCell ref="E1380:E1381"/>
    <mergeCell ref="E1383:E1384"/>
    <mergeCell ref="E1389:E1390"/>
    <mergeCell ref="E1391:E1392"/>
    <mergeCell ref="E1403:E1404"/>
    <mergeCell ref="E1405:E1406"/>
    <mergeCell ref="E1410:E1411"/>
    <mergeCell ref="E1413:E1414"/>
    <mergeCell ref="E1417:E1419"/>
    <mergeCell ref="E1424:E1426"/>
    <mergeCell ref="E1432:E1433"/>
    <mergeCell ref="E1443:E1444"/>
    <mergeCell ref="E1449:E1450"/>
    <mergeCell ref="E1451:E1452"/>
    <mergeCell ref="E1453:E1456"/>
    <mergeCell ref="E1458:E1459"/>
    <mergeCell ref="E1460:E1461"/>
    <mergeCell ref="E1462:E1463"/>
    <mergeCell ref="E1465:E1466"/>
    <mergeCell ref="E1467:E1469"/>
    <mergeCell ref="E1473:E1475"/>
    <mergeCell ref="E1476:E1478"/>
    <mergeCell ref="E1479:E1480"/>
    <mergeCell ref="E1481:E1482"/>
    <mergeCell ref="E1483:E1484"/>
    <mergeCell ref="E1485:E1486"/>
    <mergeCell ref="E1489:E1492"/>
    <mergeCell ref="E1493:E1494"/>
    <mergeCell ref="E1496:E1498"/>
    <mergeCell ref="E1501:E1502"/>
    <mergeCell ref="E1508:E1509"/>
    <mergeCell ref="E1510:E1511"/>
    <mergeCell ref="E1512:E1513"/>
    <mergeCell ref="E1514:E1515"/>
    <mergeCell ref="E1516:E1517"/>
    <mergeCell ref="E1519:E1520"/>
    <mergeCell ref="E1545:E1546"/>
    <mergeCell ref="E1548:E1550"/>
    <mergeCell ref="E1553:E1554"/>
    <mergeCell ref="E1562:E1563"/>
    <mergeCell ref="E1564:E1565"/>
    <mergeCell ref="E1567:E1569"/>
    <mergeCell ref="E1573:E1574"/>
    <mergeCell ref="E1587:E1588"/>
    <mergeCell ref="E1591:E1592"/>
    <mergeCell ref="E1593:E1594"/>
    <mergeCell ref="E1595:E1596"/>
    <mergeCell ref="E1597:E1598"/>
    <mergeCell ref="E1609:E1610"/>
    <mergeCell ref="E1611:E1612"/>
    <mergeCell ref="E1617:E1619"/>
    <mergeCell ref="E1621:E1622"/>
    <mergeCell ref="E1628:E1629"/>
    <mergeCell ref="E1633:E1636"/>
    <mergeCell ref="E1637:E1638"/>
    <mergeCell ref="E1639:E1640"/>
    <mergeCell ref="E1641:E1643"/>
    <mergeCell ref="E1644:E1645"/>
    <mergeCell ref="E1647:E1648"/>
    <mergeCell ref="E1650:E1651"/>
    <mergeCell ref="E1652:E1653"/>
    <mergeCell ref="E1656:E1657"/>
    <mergeCell ref="E1660:E1661"/>
    <mergeCell ref="E1669:E1670"/>
    <mergeCell ref="E1671:E1672"/>
    <mergeCell ref="E1678:E1679"/>
    <mergeCell ref="E1683:E1684"/>
    <mergeCell ref="E1686:E1687"/>
    <mergeCell ref="E1695:E1697"/>
    <mergeCell ref="E1699:E1701"/>
    <mergeCell ref="E1703:E1704"/>
    <mergeCell ref="E1705:E1706"/>
    <mergeCell ref="E1708:E1709"/>
    <mergeCell ref="E1711:E1713"/>
    <mergeCell ref="F6:F7"/>
    <mergeCell ref="F9:F10"/>
    <mergeCell ref="F11:F12"/>
    <mergeCell ref="F13:F14"/>
    <mergeCell ref="F15:F16"/>
    <mergeCell ref="F18:F19"/>
    <mergeCell ref="F21:F23"/>
    <mergeCell ref="F28:F29"/>
    <mergeCell ref="F31:F33"/>
    <mergeCell ref="F34:F35"/>
    <mergeCell ref="F37:F38"/>
    <mergeCell ref="F40:F41"/>
    <mergeCell ref="F44:F45"/>
    <mergeCell ref="F46:F47"/>
    <mergeCell ref="F52:F53"/>
    <mergeCell ref="F54:F55"/>
    <mergeCell ref="F56:F57"/>
    <mergeCell ref="F59:F61"/>
    <mergeCell ref="F62:F63"/>
    <mergeCell ref="F65:F66"/>
    <mergeCell ref="F68:F69"/>
    <mergeCell ref="F72:F73"/>
    <mergeCell ref="F74:F76"/>
    <mergeCell ref="F78:F79"/>
    <mergeCell ref="F80:F82"/>
    <mergeCell ref="F85:F86"/>
    <mergeCell ref="F89:F90"/>
    <mergeCell ref="F91:F92"/>
    <mergeCell ref="F94:F95"/>
    <mergeCell ref="F97:F98"/>
    <mergeCell ref="F99:F100"/>
    <mergeCell ref="F106:F107"/>
    <mergeCell ref="F108:F109"/>
    <mergeCell ref="F115:F116"/>
    <mergeCell ref="F119:F121"/>
    <mergeCell ref="F124:F125"/>
    <mergeCell ref="F131:F132"/>
    <mergeCell ref="F135:F136"/>
    <mergeCell ref="F139:F142"/>
    <mergeCell ref="F146:F148"/>
    <mergeCell ref="F154:F155"/>
    <mergeCell ref="F159:F160"/>
    <mergeCell ref="F161:F162"/>
    <mergeCell ref="F163:F164"/>
    <mergeCell ref="F165:F166"/>
    <mergeCell ref="F169:F170"/>
    <mergeCell ref="F173:F174"/>
    <mergeCell ref="F175:F176"/>
    <mergeCell ref="F178:F180"/>
    <mergeCell ref="F181:F182"/>
    <mergeCell ref="F184:F187"/>
    <mergeCell ref="F188:F189"/>
    <mergeCell ref="F190:F191"/>
    <mergeCell ref="F193:F194"/>
    <mergeCell ref="F195:F197"/>
    <mergeCell ref="F198:F200"/>
    <mergeCell ref="F201:F204"/>
    <mergeCell ref="F206:F208"/>
    <mergeCell ref="F209:F211"/>
    <mergeCell ref="F214:F216"/>
    <mergeCell ref="F217:F218"/>
    <mergeCell ref="F223:F224"/>
    <mergeCell ref="F225:F226"/>
    <mergeCell ref="F228:F229"/>
    <mergeCell ref="F230:F231"/>
    <mergeCell ref="F234:F236"/>
    <mergeCell ref="F238:F239"/>
    <mergeCell ref="F240:F241"/>
    <mergeCell ref="F242:F243"/>
    <mergeCell ref="F245:F246"/>
    <mergeCell ref="F247:F248"/>
    <mergeCell ref="F254:F255"/>
    <mergeCell ref="F256:F257"/>
    <mergeCell ref="F259:F260"/>
    <mergeCell ref="F262:F263"/>
    <mergeCell ref="F265:F268"/>
    <mergeCell ref="F269:F270"/>
    <mergeCell ref="F278:F279"/>
    <mergeCell ref="F280:F281"/>
    <mergeCell ref="F288:F290"/>
    <mergeCell ref="F294:F296"/>
    <mergeCell ref="F297:F298"/>
    <mergeCell ref="F299:F301"/>
    <mergeCell ref="F302:F305"/>
    <mergeCell ref="F306:F307"/>
    <mergeCell ref="F308:F309"/>
    <mergeCell ref="F310:F312"/>
    <mergeCell ref="F314:F316"/>
    <mergeCell ref="F321:F323"/>
    <mergeCell ref="F324:F325"/>
    <mergeCell ref="F327:F328"/>
    <mergeCell ref="F329:F330"/>
    <mergeCell ref="F331:F332"/>
    <mergeCell ref="F334:F335"/>
    <mergeCell ref="F341:F342"/>
    <mergeCell ref="F343:F345"/>
    <mergeCell ref="F347:F349"/>
    <mergeCell ref="F351:F352"/>
    <mergeCell ref="F354:F355"/>
    <mergeCell ref="F356:F357"/>
    <mergeCell ref="F363:F364"/>
    <mergeCell ref="F365:F366"/>
    <mergeCell ref="F377:F379"/>
    <mergeCell ref="F380:F381"/>
    <mergeCell ref="F384:F385"/>
    <mergeCell ref="F386:F389"/>
    <mergeCell ref="F390:F391"/>
    <mergeCell ref="F395:F396"/>
    <mergeCell ref="F399:F402"/>
    <mergeCell ref="F404:F405"/>
    <mergeCell ref="F406:F410"/>
    <mergeCell ref="F413:F414"/>
    <mergeCell ref="F416:F417"/>
    <mergeCell ref="F420:F421"/>
    <mergeCell ref="F422:F424"/>
    <mergeCell ref="F425:F427"/>
    <mergeCell ref="F429:F430"/>
    <mergeCell ref="F432:F433"/>
    <mergeCell ref="F439:F440"/>
    <mergeCell ref="F441:F442"/>
    <mergeCell ref="F444:F445"/>
    <mergeCell ref="F446:F448"/>
    <mergeCell ref="F450:F452"/>
    <mergeCell ref="F453:F454"/>
    <mergeCell ref="F455:F457"/>
    <mergeCell ref="F458:F459"/>
    <mergeCell ref="F460:F461"/>
    <mergeCell ref="F462:F464"/>
    <mergeCell ref="F467:F468"/>
    <mergeCell ref="F469:F470"/>
    <mergeCell ref="F471:F472"/>
    <mergeCell ref="F473:F474"/>
    <mergeCell ref="F475:F476"/>
    <mergeCell ref="F485:F486"/>
    <mergeCell ref="F491:F492"/>
    <mergeCell ref="F495:F496"/>
    <mergeCell ref="F497:F499"/>
    <mergeCell ref="F508:F509"/>
    <mergeCell ref="F510:F512"/>
    <mergeCell ref="F515:F516"/>
    <mergeCell ref="F521:F522"/>
    <mergeCell ref="F523:F524"/>
    <mergeCell ref="F525:F526"/>
    <mergeCell ref="F527:F530"/>
    <mergeCell ref="F533:F535"/>
    <mergeCell ref="F545:F546"/>
    <mergeCell ref="F547:F549"/>
    <mergeCell ref="F551:F552"/>
    <mergeCell ref="F553:F554"/>
    <mergeCell ref="F555:F556"/>
    <mergeCell ref="F557:F558"/>
    <mergeCell ref="F559:F560"/>
    <mergeCell ref="F561:F563"/>
    <mergeCell ref="F564:F565"/>
    <mergeCell ref="F570:F571"/>
    <mergeCell ref="F577:F579"/>
    <mergeCell ref="F580:F581"/>
    <mergeCell ref="F583:F585"/>
    <mergeCell ref="F588:F589"/>
    <mergeCell ref="F592:F593"/>
    <mergeCell ref="F595:F597"/>
    <mergeCell ref="F599:F601"/>
    <mergeCell ref="F602:F604"/>
    <mergeCell ref="F605:F606"/>
    <mergeCell ref="F607:F608"/>
    <mergeCell ref="F609:F610"/>
    <mergeCell ref="F611:F612"/>
    <mergeCell ref="F614:F616"/>
    <mergeCell ref="F617:F619"/>
    <mergeCell ref="F620:F621"/>
    <mergeCell ref="F622:F623"/>
    <mergeCell ref="F624:F625"/>
    <mergeCell ref="F626:F627"/>
    <mergeCell ref="F628:F629"/>
    <mergeCell ref="F630:F631"/>
    <mergeCell ref="F632:F633"/>
    <mergeCell ref="F634:F637"/>
    <mergeCell ref="F638:F639"/>
    <mergeCell ref="F640:F643"/>
    <mergeCell ref="F644:F646"/>
    <mergeCell ref="F649:F651"/>
    <mergeCell ref="F652:F654"/>
    <mergeCell ref="F655:F656"/>
    <mergeCell ref="F658:F659"/>
    <mergeCell ref="F661:F662"/>
    <mergeCell ref="F663:F665"/>
    <mergeCell ref="F666:F668"/>
    <mergeCell ref="F678:F679"/>
    <mergeCell ref="F680:F681"/>
    <mergeCell ref="F682:F683"/>
    <mergeCell ref="F684:F686"/>
    <mergeCell ref="F687:F688"/>
    <mergeCell ref="F689:F691"/>
    <mergeCell ref="F693:F694"/>
    <mergeCell ref="F697:F698"/>
    <mergeCell ref="F700:F701"/>
    <mergeCell ref="F706:F707"/>
    <mergeCell ref="F709:F711"/>
    <mergeCell ref="F715:F716"/>
    <mergeCell ref="F718:F719"/>
    <mergeCell ref="F721:F722"/>
    <mergeCell ref="F726:F727"/>
    <mergeCell ref="F728:F730"/>
    <mergeCell ref="F734:F736"/>
    <mergeCell ref="F737:F738"/>
    <mergeCell ref="F740:F741"/>
    <mergeCell ref="F742:F743"/>
    <mergeCell ref="F744:F745"/>
    <mergeCell ref="F746:F749"/>
    <mergeCell ref="F750:F751"/>
    <mergeCell ref="F754:F755"/>
    <mergeCell ref="F760:F762"/>
    <mergeCell ref="F764:F765"/>
    <mergeCell ref="F767:F769"/>
    <mergeCell ref="F770:F771"/>
    <mergeCell ref="F773:F774"/>
    <mergeCell ref="F776:F778"/>
    <mergeCell ref="F780:F781"/>
    <mergeCell ref="F782:F785"/>
    <mergeCell ref="F786:F790"/>
    <mergeCell ref="F791:F792"/>
    <mergeCell ref="F793:F795"/>
    <mergeCell ref="F796:F798"/>
    <mergeCell ref="F799:F801"/>
    <mergeCell ref="F803:F807"/>
    <mergeCell ref="F808:F810"/>
    <mergeCell ref="F813:F814"/>
    <mergeCell ref="F816:F818"/>
    <mergeCell ref="F821:F823"/>
    <mergeCell ref="F824:F825"/>
    <mergeCell ref="F827:F828"/>
    <mergeCell ref="F839:F840"/>
    <mergeCell ref="F841:F843"/>
    <mergeCell ref="F844:F845"/>
    <mergeCell ref="F853:F854"/>
    <mergeCell ref="F857:F859"/>
    <mergeCell ref="F861:F863"/>
    <mergeCell ref="F868:F873"/>
    <mergeCell ref="F874:F876"/>
    <mergeCell ref="F877:F878"/>
    <mergeCell ref="F881:F882"/>
    <mergeCell ref="F884:F885"/>
    <mergeCell ref="F887:F888"/>
    <mergeCell ref="F889:F890"/>
    <mergeCell ref="F891:F892"/>
    <mergeCell ref="F893:F894"/>
    <mergeCell ref="F895:F896"/>
    <mergeCell ref="F897:F899"/>
    <mergeCell ref="F900:F902"/>
    <mergeCell ref="F904:F905"/>
    <mergeCell ref="F906:F907"/>
    <mergeCell ref="F908:F910"/>
    <mergeCell ref="F916:F917"/>
    <mergeCell ref="F918:F920"/>
    <mergeCell ref="F921:F922"/>
    <mergeCell ref="F928:F930"/>
    <mergeCell ref="F932:F933"/>
    <mergeCell ref="F940:F941"/>
    <mergeCell ref="F942:F945"/>
    <mergeCell ref="F946:F947"/>
    <mergeCell ref="F955:F956"/>
    <mergeCell ref="F957:F958"/>
    <mergeCell ref="F962:F963"/>
    <mergeCell ref="F968:F969"/>
    <mergeCell ref="F970:F971"/>
    <mergeCell ref="F979:F981"/>
    <mergeCell ref="F984:F985"/>
    <mergeCell ref="F986:F987"/>
    <mergeCell ref="F988:F990"/>
    <mergeCell ref="F991:F992"/>
    <mergeCell ref="F994:F995"/>
    <mergeCell ref="F996:F997"/>
    <mergeCell ref="F1003:F1004"/>
    <mergeCell ref="F1005:F1006"/>
    <mergeCell ref="F1007:F1009"/>
    <mergeCell ref="F1011:F1012"/>
    <mergeCell ref="F1016:F1018"/>
    <mergeCell ref="F1025:F1026"/>
    <mergeCell ref="F1027:F1029"/>
    <mergeCell ref="F1033:F1034"/>
    <mergeCell ref="F1035:F1036"/>
    <mergeCell ref="F1037:F1038"/>
    <mergeCell ref="F1039:F1040"/>
    <mergeCell ref="F1042:F1043"/>
    <mergeCell ref="F1044:F1045"/>
    <mergeCell ref="F1046:F1047"/>
    <mergeCell ref="F1048:F1049"/>
    <mergeCell ref="F1051:F1052"/>
    <mergeCell ref="F1054:F1055"/>
    <mergeCell ref="F1056:F1057"/>
    <mergeCell ref="F1058:F1059"/>
    <mergeCell ref="F1061:F1062"/>
    <mergeCell ref="F1064:F1065"/>
    <mergeCell ref="F1068:F1069"/>
    <mergeCell ref="F1072:F1073"/>
    <mergeCell ref="F1078:F1080"/>
    <mergeCell ref="F1081:F1082"/>
    <mergeCell ref="F1083:F1084"/>
    <mergeCell ref="F1086:F1087"/>
    <mergeCell ref="F1088:F1089"/>
    <mergeCell ref="F1090:F1091"/>
    <mergeCell ref="F1092:F1093"/>
    <mergeCell ref="F1094:F1095"/>
    <mergeCell ref="F1097:F1098"/>
    <mergeCell ref="F1100:F1101"/>
    <mergeCell ref="F1111:F1112"/>
    <mergeCell ref="F1113:F1114"/>
    <mergeCell ref="F1115:F1116"/>
    <mergeCell ref="F1118:F1119"/>
    <mergeCell ref="F1130:F1131"/>
    <mergeCell ref="F1132:F1133"/>
    <mergeCell ref="F1137:F1138"/>
    <mergeCell ref="F1139:F1140"/>
    <mergeCell ref="F1144:F1145"/>
    <mergeCell ref="F1148:F1150"/>
    <mergeCell ref="F1176:F1177"/>
    <mergeCell ref="F1178:F1179"/>
    <mergeCell ref="F1183:F1184"/>
    <mergeCell ref="F1186:F1187"/>
    <mergeCell ref="F1188:F1191"/>
    <mergeCell ref="F1193:F1194"/>
    <mergeCell ref="F1195:F1196"/>
    <mergeCell ref="F1199:F1200"/>
    <mergeCell ref="F1205:F1206"/>
    <mergeCell ref="F1207:F1208"/>
    <mergeCell ref="F1209:F1210"/>
    <mergeCell ref="F1246:F1247"/>
    <mergeCell ref="F1248:F1249"/>
    <mergeCell ref="F1250:F1251"/>
    <mergeCell ref="F1252:F1253"/>
    <mergeCell ref="F1255:F1256"/>
    <mergeCell ref="F1263:F1264"/>
    <mergeCell ref="F1266:F1267"/>
    <mergeCell ref="F1270:F1271"/>
    <mergeCell ref="F1274:F1275"/>
    <mergeCell ref="F1279:F1280"/>
    <mergeCell ref="F1281:F1282"/>
    <mergeCell ref="F1286:F1288"/>
    <mergeCell ref="F1290:F1291"/>
    <mergeCell ref="F1292:F1293"/>
    <mergeCell ref="F1297:F1298"/>
    <mergeCell ref="F1302:F1303"/>
    <mergeCell ref="F1304:F1305"/>
    <mergeCell ref="F1306:F1307"/>
    <mergeCell ref="F1315:F1316"/>
    <mergeCell ref="F1319:F1320"/>
    <mergeCell ref="F1325:F1326"/>
    <mergeCell ref="F1328:F1330"/>
    <mergeCell ref="F1332:F1333"/>
    <mergeCell ref="F1334:F1335"/>
    <mergeCell ref="F1336:F1337"/>
    <mergeCell ref="F1338:F1339"/>
    <mergeCell ref="F1340:F1342"/>
    <mergeCell ref="F1344:F1345"/>
    <mergeCell ref="F1346:F1347"/>
    <mergeCell ref="F1348:F1349"/>
    <mergeCell ref="F1351:F1352"/>
    <mergeCell ref="F1353:F1354"/>
    <mergeCell ref="F1355:F1356"/>
    <mergeCell ref="F1360:F1361"/>
    <mergeCell ref="F1362:F1363"/>
    <mergeCell ref="F1364:F1365"/>
    <mergeCell ref="F1366:F1367"/>
    <mergeCell ref="F1368:F1369"/>
    <mergeCell ref="F1370:F1371"/>
    <mergeCell ref="F1374:F1377"/>
    <mergeCell ref="F1378:F1379"/>
    <mergeCell ref="F1380:F1381"/>
    <mergeCell ref="F1383:F1384"/>
    <mergeCell ref="F1389:F1390"/>
    <mergeCell ref="F1391:F1392"/>
    <mergeCell ref="F1403:F1404"/>
    <mergeCell ref="F1405:F1406"/>
    <mergeCell ref="F1410:F1411"/>
    <mergeCell ref="F1413:F1414"/>
    <mergeCell ref="F1417:F1419"/>
    <mergeCell ref="F1424:F1426"/>
    <mergeCell ref="F1432:F1433"/>
    <mergeCell ref="F1443:F1444"/>
    <mergeCell ref="F1449:F1450"/>
    <mergeCell ref="F1451:F1452"/>
    <mergeCell ref="F1453:F1456"/>
    <mergeCell ref="F1458:F1459"/>
    <mergeCell ref="F1460:F1461"/>
    <mergeCell ref="F1462:F1463"/>
    <mergeCell ref="F1465:F1466"/>
    <mergeCell ref="F1467:F1469"/>
    <mergeCell ref="F1473:F1475"/>
    <mergeCell ref="F1476:F1478"/>
    <mergeCell ref="F1479:F1480"/>
    <mergeCell ref="F1481:F1482"/>
    <mergeCell ref="F1483:F1484"/>
    <mergeCell ref="F1485:F1486"/>
    <mergeCell ref="F1489:F1492"/>
    <mergeCell ref="F1493:F1494"/>
    <mergeCell ref="F1496:F1498"/>
    <mergeCell ref="F1501:F1502"/>
    <mergeCell ref="F1508:F1509"/>
    <mergeCell ref="F1510:F1511"/>
    <mergeCell ref="F1512:F1513"/>
    <mergeCell ref="F1514:F1515"/>
    <mergeCell ref="F1516:F1517"/>
    <mergeCell ref="F1519:F1520"/>
    <mergeCell ref="F1545:F1546"/>
    <mergeCell ref="F1548:F1550"/>
    <mergeCell ref="F1553:F1554"/>
    <mergeCell ref="F1562:F1563"/>
    <mergeCell ref="F1564:F1565"/>
    <mergeCell ref="F1567:F1569"/>
    <mergeCell ref="F1573:F1574"/>
    <mergeCell ref="F1587:F1588"/>
    <mergeCell ref="F1591:F1592"/>
    <mergeCell ref="F1593:F1594"/>
    <mergeCell ref="F1595:F1596"/>
    <mergeCell ref="F1597:F1598"/>
    <mergeCell ref="F1609:F1610"/>
    <mergeCell ref="F1611:F1612"/>
    <mergeCell ref="F1617:F1619"/>
    <mergeCell ref="F1621:F1622"/>
    <mergeCell ref="F1628:F1629"/>
    <mergeCell ref="F1633:F1636"/>
    <mergeCell ref="F1637:F1638"/>
    <mergeCell ref="F1639:F1640"/>
    <mergeCell ref="F1641:F1643"/>
    <mergeCell ref="F1644:F1645"/>
    <mergeCell ref="F1647:F1648"/>
    <mergeCell ref="F1650:F1651"/>
    <mergeCell ref="F1652:F1653"/>
    <mergeCell ref="F1656:F1657"/>
    <mergeCell ref="F1660:F1661"/>
    <mergeCell ref="F1669:F1670"/>
    <mergeCell ref="F1671:F1672"/>
    <mergeCell ref="F1678:F1679"/>
    <mergeCell ref="F1683:F1684"/>
    <mergeCell ref="F1686:F1687"/>
    <mergeCell ref="F1695:F1697"/>
    <mergeCell ref="F1699:F1701"/>
    <mergeCell ref="F1703:F1704"/>
    <mergeCell ref="F1705:F1706"/>
    <mergeCell ref="F1708:F1709"/>
    <mergeCell ref="F1711:F1713"/>
    <mergeCell ref="G6:G7"/>
    <mergeCell ref="G9:G10"/>
    <mergeCell ref="G11:G12"/>
    <mergeCell ref="G13:G14"/>
    <mergeCell ref="G15:G16"/>
    <mergeCell ref="G18:G19"/>
    <mergeCell ref="G21:G23"/>
    <mergeCell ref="G28:G29"/>
    <mergeCell ref="G31:G33"/>
    <mergeCell ref="G34:G35"/>
    <mergeCell ref="G37:G38"/>
    <mergeCell ref="G40:G41"/>
    <mergeCell ref="G44:G45"/>
    <mergeCell ref="G46:G47"/>
    <mergeCell ref="G52:G53"/>
    <mergeCell ref="G54:G55"/>
    <mergeCell ref="G56:G57"/>
    <mergeCell ref="G59:G61"/>
    <mergeCell ref="G62:G63"/>
    <mergeCell ref="G65:G66"/>
    <mergeCell ref="G68:G69"/>
    <mergeCell ref="G72:G73"/>
    <mergeCell ref="G74:G76"/>
    <mergeCell ref="G78:G79"/>
    <mergeCell ref="G80:G82"/>
    <mergeCell ref="G85:G86"/>
    <mergeCell ref="G89:G90"/>
    <mergeCell ref="G91:G92"/>
    <mergeCell ref="G94:G95"/>
    <mergeCell ref="G97:G98"/>
    <mergeCell ref="G99:G100"/>
    <mergeCell ref="G106:G107"/>
    <mergeCell ref="G108:G109"/>
    <mergeCell ref="G115:G116"/>
    <mergeCell ref="G119:G121"/>
    <mergeCell ref="G124:G125"/>
    <mergeCell ref="G131:G132"/>
    <mergeCell ref="G135:G136"/>
    <mergeCell ref="G139:G142"/>
    <mergeCell ref="G146:G148"/>
    <mergeCell ref="G154:G155"/>
    <mergeCell ref="G159:G160"/>
    <mergeCell ref="G161:G162"/>
    <mergeCell ref="G163:G164"/>
    <mergeCell ref="G165:G166"/>
    <mergeCell ref="G169:G170"/>
    <mergeCell ref="G173:G174"/>
    <mergeCell ref="G175:G176"/>
    <mergeCell ref="G178:G180"/>
    <mergeCell ref="G181:G182"/>
    <mergeCell ref="G184:G187"/>
    <mergeCell ref="G188:G189"/>
    <mergeCell ref="G190:G191"/>
    <mergeCell ref="G193:G194"/>
    <mergeCell ref="G195:G197"/>
    <mergeCell ref="G198:G200"/>
    <mergeCell ref="G201:G204"/>
    <mergeCell ref="G206:G208"/>
    <mergeCell ref="G209:G211"/>
    <mergeCell ref="G214:G216"/>
    <mergeCell ref="G217:G218"/>
    <mergeCell ref="G223:G224"/>
    <mergeCell ref="G225:G226"/>
    <mergeCell ref="G228:G229"/>
    <mergeCell ref="G230:G231"/>
    <mergeCell ref="G234:G236"/>
    <mergeCell ref="G238:G239"/>
    <mergeCell ref="G240:G241"/>
    <mergeCell ref="G242:G243"/>
    <mergeCell ref="G245:G246"/>
    <mergeCell ref="G247:G248"/>
    <mergeCell ref="G254:G255"/>
    <mergeCell ref="G256:G257"/>
    <mergeCell ref="G259:G260"/>
    <mergeCell ref="G262:G263"/>
    <mergeCell ref="G265:G268"/>
    <mergeCell ref="G269:G270"/>
    <mergeCell ref="G278:G279"/>
    <mergeCell ref="G280:G281"/>
    <mergeCell ref="G288:G290"/>
    <mergeCell ref="G294:G296"/>
    <mergeCell ref="G297:G298"/>
    <mergeCell ref="G299:G301"/>
    <mergeCell ref="G302:G305"/>
    <mergeCell ref="G306:G307"/>
    <mergeCell ref="G308:G309"/>
    <mergeCell ref="G310:G312"/>
    <mergeCell ref="G314:G316"/>
    <mergeCell ref="G321:G323"/>
    <mergeCell ref="G324:G325"/>
    <mergeCell ref="G327:G328"/>
    <mergeCell ref="G329:G330"/>
    <mergeCell ref="G331:G332"/>
    <mergeCell ref="G334:G335"/>
    <mergeCell ref="G341:G342"/>
    <mergeCell ref="G343:G345"/>
    <mergeCell ref="G347:G349"/>
    <mergeCell ref="G351:G352"/>
    <mergeCell ref="G354:G355"/>
    <mergeCell ref="G356:G357"/>
    <mergeCell ref="G363:G364"/>
    <mergeCell ref="G365:G366"/>
    <mergeCell ref="G377:G379"/>
    <mergeCell ref="G380:G381"/>
    <mergeCell ref="G384:G385"/>
    <mergeCell ref="G386:G389"/>
    <mergeCell ref="G390:G391"/>
    <mergeCell ref="G395:G396"/>
    <mergeCell ref="G399:G402"/>
    <mergeCell ref="G404:G405"/>
    <mergeCell ref="G406:G410"/>
    <mergeCell ref="G413:G414"/>
    <mergeCell ref="G416:G417"/>
    <mergeCell ref="G420:G421"/>
    <mergeCell ref="G422:G424"/>
    <mergeCell ref="G425:G427"/>
    <mergeCell ref="G429:G430"/>
    <mergeCell ref="G432:G433"/>
    <mergeCell ref="G439:G440"/>
    <mergeCell ref="G441:G442"/>
    <mergeCell ref="G444:G445"/>
    <mergeCell ref="G446:G448"/>
    <mergeCell ref="G450:G452"/>
    <mergeCell ref="G453:G454"/>
    <mergeCell ref="G455:G457"/>
    <mergeCell ref="G458:G459"/>
    <mergeCell ref="G460:G461"/>
    <mergeCell ref="G462:G464"/>
    <mergeCell ref="G467:G468"/>
    <mergeCell ref="G469:G470"/>
    <mergeCell ref="G471:G472"/>
    <mergeCell ref="G473:G474"/>
    <mergeCell ref="G475:G476"/>
    <mergeCell ref="G485:G486"/>
    <mergeCell ref="G491:G492"/>
    <mergeCell ref="G495:G496"/>
    <mergeCell ref="G497:G499"/>
    <mergeCell ref="G508:G509"/>
    <mergeCell ref="G510:G512"/>
    <mergeCell ref="G515:G516"/>
    <mergeCell ref="G521:G522"/>
    <mergeCell ref="G523:G524"/>
    <mergeCell ref="G525:G526"/>
    <mergeCell ref="G527:G530"/>
    <mergeCell ref="G533:G535"/>
    <mergeCell ref="G545:G546"/>
    <mergeCell ref="G547:G549"/>
    <mergeCell ref="G551:G552"/>
    <mergeCell ref="G553:G554"/>
    <mergeCell ref="G555:G556"/>
    <mergeCell ref="G557:G558"/>
    <mergeCell ref="G559:G560"/>
    <mergeCell ref="G561:G563"/>
    <mergeCell ref="G564:G565"/>
    <mergeCell ref="G570:G571"/>
    <mergeCell ref="G577:G579"/>
    <mergeCell ref="G580:G581"/>
    <mergeCell ref="G583:G585"/>
    <mergeCell ref="G588:G589"/>
    <mergeCell ref="G592:G593"/>
    <mergeCell ref="G595:G597"/>
    <mergeCell ref="G599:G601"/>
    <mergeCell ref="G602:G604"/>
    <mergeCell ref="G605:G606"/>
    <mergeCell ref="G607:G608"/>
    <mergeCell ref="G609:G610"/>
    <mergeCell ref="G611:G612"/>
    <mergeCell ref="G614:G616"/>
    <mergeCell ref="G617:G619"/>
    <mergeCell ref="G620:G621"/>
    <mergeCell ref="G622:G623"/>
    <mergeCell ref="G624:G625"/>
    <mergeCell ref="G626:G627"/>
    <mergeCell ref="G628:G629"/>
    <mergeCell ref="G630:G631"/>
    <mergeCell ref="G632:G633"/>
    <mergeCell ref="G634:G637"/>
    <mergeCell ref="G638:G639"/>
    <mergeCell ref="G640:G643"/>
    <mergeCell ref="G644:G646"/>
    <mergeCell ref="G649:G651"/>
    <mergeCell ref="G652:G654"/>
    <mergeCell ref="G655:G656"/>
    <mergeCell ref="G658:G659"/>
    <mergeCell ref="G661:G662"/>
    <mergeCell ref="G663:G665"/>
    <mergeCell ref="G666:G668"/>
    <mergeCell ref="G678:G679"/>
    <mergeCell ref="G680:G681"/>
    <mergeCell ref="G682:G683"/>
    <mergeCell ref="G684:G686"/>
    <mergeCell ref="G687:G688"/>
    <mergeCell ref="G689:G691"/>
    <mergeCell ref="G693:G694"/>
    <mergeCell ref="G697:G698"/>
    <mergeCell ref="G700:G701"/>
    <mergeCell ref="G706:G707"/>
    <mergeCell ref="G709:G711"/>
    <mergeCell ref="G715:G716"/>
    <mergeCell ref="G718:G719"/>
    <mergeCell ref="G721:G722"/>
    <mergeCell ref="G726:G727"/>
    <mergeCell ref="G728:G730"/>
    <mergeCell ref="G734:G736"/>
    <mergeCell ref="G737:G738"/>
    <mergeCell ref="G740:G741"/>
    <mergeCell ref="G742:G743"/>
    <mergeCell ref="G744:G745"/>
    <mergeCell ref="G746:G749"/>
    <mergeCell ref="G750:G751"/>
    <mergeCell ref="G754:G755"/>
    <mergeCell ref="G760:G762"/>
    <mergeCell ref="G764:G765"/>
    <mergeCell ref="G767:G769"/>
    <mergeCell ref="G770:G771"/>
    <mergeCell ref="G773:G774"/>
    <mergeCell ref="G776:G778"/>
    <mergeCell ref="G780:G781"/>
    <mergeCell ref="G782:G785"/>
    <mergeCell ref="G786:G790"/>
    <mergeCell ref="G791:G792"/>
    <mergeCell ref="G793:G795"/>
    <mergeCell ref="G796:G798"/>
    <mergeCell ref="G799:G801"/>
    <mergeCell ref="G803:G807"/>
    <mergeCell ref="G808:G810"/>
    <mergeCell ref="G813:G814"/>
    <mergeCell ref="G816:G818"/>
    <mergeCell ref="G821:G823"/>
    <mergeCell ref="G824:G825"/>
    <mergeCell ref="G827:G828"/>
    <mergeCell ref="G839:G840"/>
    <mergeCell ref="G841:G843"/>
    <mergeCell ref="G844:G845"/>
    <mergeCell ref="G853:G854"/>
    <mergeCell ref="G857:G859"/>
    <mergeCell ref="G861:G863"/>
    <mergeCell ref="G868:G873"/>
    <mergeCell ref="G874:G876"/>
    <mergeCell ref="G877:G878"/>
    <mergeCell ref="G881:G882"/>
    <mergeCell ref="G884:G885"/>
    <mergeCell ref="G887:G888"/>
    <mergeCell ref="G889:G890"/>
    <mergeCell ref="G891:G892"/>
    <mergeCell ref="G893:G894"/>
    <mergeCell ref="G895:G896"/>
    <mergeCell ref="G897:G899"/>
    <mergeCell ref="G900:G902"/>
    <mergeCell ref="G904:G905"/>
    <mergeCell ref="G906:G907"/>
    <mergeCell ref="G908:G910"/>
    <mergeCell ref="G916:G917"/>
    <mergeCell ref="G918:G920"/>
    <mergeCell ref="G921:G922"/>
    <mergeCell ref="G928:G930"/>
    <mergeCell ref="G932:G933"/>
    <mergeCell ref="G940:G941"/>
    <mergeCell ref="G942:G945"/>
    <mergeCell ref="G946:G947"/>
    <mergeCell ref="G955:G956"/>
    <mergeCell ref="G957:G958"/>
    <mergeCell ref="G962:G963"/>
    <mergeCell ref="G968:G969"/>
    <mergeCell ref="G970:G971"/>
    <mergeCell ref="G979:G981"/>
    <mergeCell ref="G984:G985"/>
    <mergeCell ref="G986:G987"/>
    <mergeCell ref="G988:G990"/>
    <mergeCell ref="G991:G992"/>
    <mergeCell ref="G994:G995"/>
    <mergeCell ref="G996:G997"/>
    <mergeCell ref="G1003:G1004"/>
    <mergeCell ref="G1005:G1006"/>
    <mergeCell ref="G1007:G1009"/>
    <mergeCell ref="G1011:G1012"/>
    <mergeCell ref="G1016:G1018"/>
    <mergeCell ref="G1025:G1026"/>
    <mergeCell ref="G1027:G1029"/>
    <mergeCell ref="G1033:G1034"/>
    <mergeCell ref="G1035:G1036"/>
    <mergeCell ref="G1037:G1038"/>
    <mergeCell ref="G1039:G1040"/>
    <mergeCell ref="G1042:G1043"/>
    <mergeCell ref="G1044:G1045"/>
    <mergeCell ref="G1046:G1047"/>
    <mergeCell ref="G1048:G1049"/>
    <mergeCell ref="G1051:G1052"/>
    <mergeCell ref="G1054:G1055"/>
    <mergeCell ref="G1056:G1057"/>
    <mergeCell ref="G1058:G1059"/>
    <mergeCell ref="G1061:G1062"/>
    <mergeCell ref="G1064:G1065"/>
    <mergeCell ref="G1068:G1069"/>
    <mergeCell ref="G1072:G1073"/>
    <mergeCell ref="G1078:G1080"/>
    <mergeCell ref="G1081:G1082"/>
    <mergeCell ref="G1083:G1084"/>
    <mergeCell ref="G1086:G1087"/>
    <mergeCell ref="G1088:G1089"/>
    <mergeCell ref="G1090:G1091"/>
    <mergeCell ref="G1092:G1093"/>
    <mergeCell ref="G1094:G1095"/>
    <mergeCell ref="G1097:G1098"/>
    <mergeCell ref="G1100:G1101"/>
    <mergeCell ref="G1111:G1112"/>
    <mergeCell ref="G1113:G1114"/>
    <mergeCell ref="G1115:G1116"/>
    <mergeCell ref="G1118:G1119"/>
    <mergeCell ref="G1130:G1131"/>
    <mergeCell ref="G1132:G1133"/>
    <mergeCell ref="G1137:G1138"/>
    <mergeCell ref="G1139:G1140"/>
    <mergeCell ref="G1144:G1145"/>
    <mergeCell ref="G1148:G1150"/>
    <mergeCell ref="G1176:G1177"/>
    <mergeCell ref="G1178:G1179"/>
    <mergeCell ref="G1183:G1184"/>
    <mergeCell ref="G1186:G1187"/>
    <mergeCell ref="G1188:G1191"/>
    <mergeCell ref="G1193:G1194"/>
    <mergeCell ref="G1195:G1196"/>
    <mergeCell ref="G1199:G1200"/>
    <mergeCell ref="G1205:G1206"/>
    <mergeCell ref="G1207:G1208"/>
    <mergeCell ref="G1209:G1210"/>
    <mergeCell ref="G1246:G1247"/>
    <mergeCell ref="G1248:G1249"/>
    <mergeCell ref="G1250:G1251"/>
    <mergeCell ref="G1252:G1253"/>
    <mergeCell ref="G1255:G1256"/>
    <mergeCell ref="G1263:G1264"/>
    <mergeCell ref="G1266:G1267"/>
    <mergeCell ref="G1270:G1271"/>
    <mergeCell ref="G1274:G1275"/>
    <mergeCell ref="G1279:G1280"/>
    <mergeCell ref="G1281:G1282"/>
    <mergeCell ref="G1286:G1288"/>
    <mergeCell ref="G1290:G1291"/>
    <mergeCell ref="G1292:G1293"/>
    <mergeCell ref="G1297:G1298"/>
    <mergeCell ref="G1302:G1303"/>
    <mergeCell ref="G1304:G1305"/>
    <mergeCell ref="G1306:G1307"/>
    <mergeCell ref="G1315:G1316"/>
    <mergeCell ref="G1319:G1320"/>
    <mergeCell ref="G1325:G1326"/>
    <mergeCell ref="G1328:G1330"/>
    <mergeCell ref="G1332:G1333"/>
    <mergeCell ref="G1334:G1335"/>
    <mergeCell ref="G1336:G1337"/>
    <mergeCell ref="G1338:G1339"/>
    <mergeCell ref="G1340:G1342"/>
    <mergeCell ref="G1344:G1345"/>
    <mergeCell ref="G1346:G1347"/>
    <mergeCell ref="G1348:G1349"/>
    <mergeCell ref="G1351:G1352"/>
    <mergeCell ref="G1353:G1354"/>
    <mergeCell ref="G1355:G1356"/>
    <mergeCell ref="G1360:G1361"/>
    <mergeCell ref="G1362:G1363"/>
    <mergeCell ref="G1364:G1365"/>
    <mergeCell ref="G1366:G1367"/>
    <mergeCell ref="G1368:G1369"/>
    <mergeCell ref="G1370:G1371"/>
    <mergeCell ref="G1374:G1377"/>
    <mergeCell ref="G1378:G1379"/>
    <mergeCell ref="G1380:G1381"/>
    <mergeCell ref="G1383:G1384"/>
    <mergeCell ref="G1389:G1390"/>
    <mergeCell ref="G1391:G1392"/>
    <mergeCell ref="G1403:G1404"/>
    <mergeCell ref="G1405:G1406"/>
    <mergeCell ref="G1410:G1411"/>
    <mergeCell ref="G1413:G1414"/>
    <mergeCell ref="G1417:G1419"/>
    <mergeCell ref="G1424:G1426"/>
    <mergeCell ref="G1432:G1433"/>
    <mergeCell ref="G1443:G1444"/>
    <mergeCell ref="G1449:G1450"/>
    <mergeCell ref="G1451:G1452"/>
    <mergeCell ref="G1453:G1456"/>
    <mergeCell ref="G1458:G1459"/>
    <mergeCell ref="G1460:G1461"/>
    <mergeCell ref="G1462:G1463"/>
    <mergeCell ref="G1465:G1466"/>
    <mergeCell ref="G1467:G1469"/>
    <mergeCell ref="G1473:G1475"/>
    <mergeCell ref="G1476:G1478"/>
    <mergeCell ref="G1479:G1480"/>
    <mergeCell ref="G1481:G1482"/>
    <mergeCell ref="G1483:G1484"/>
    <mergeCell ref="G1485:G1486"/>
    <mergeCell ref="G1489:G1492"/>
    <mergeCell ref="G1493:G1494"/>
    <mergeCell ref="G1496:G1498"/>
    <mergeCell ref="G1501:G1502"/>
    <mergeCell ref="G1508:G1509"/>
    <mergeCell ref="G1510:G1511"/>
    <mergeCell ref="G1512:G1513"/>
    <mergeCell ref="G1514:G1515"/>
    <mergeCell ref="G1516:G1517"/>
    <mergeCell ref="G1519:G1520"/>
    <mergeCell ref="G1545:G1546"/>
    <mergeCell ref="G1548:G1550"/>
    <mergeCell ref="G1553:G1554"/>
    <mergeCell ref="G1562:G1563"/>
    <mergeCell ref="G1564:G1565"/>
    <mergeCell ref="G1567:G1569"/>
    <mergeCell ref="G1573:G1574"/>
    <mergeCell ref="G1587:G1588"/>
    <mergeCell ref="G1591:G1592"/>
    <mergeCell ref="G1593:G1594"/>
    <mergeCell ref="G1595:G1596"/>
    <mergeCell ref="G1597:G1598"/>
    <mergeCell ref="G1609:G1610"/>
    <mergeCell ref="G1611:G1612"/>
    <mergeCell ref="G1617:G1619"/>
    <mergeCell ref="G1621:G1622"/>
    <mergeCell ref="G1628:G1629"/>
    <mergeCell ref="G1633:G1636"/>
    <mergeCell ref="G1637:G1638"/>
    <mergeCell ref="G1639:G1640"/>
    <mergeCell ref="G1641:G1643"/>
    <mergeCell ref="G1644:G1645"/>
    <mergeCell ref="G1647:G1648"/>
    <mergeCell ref="G1650:G1651"/>
    <mergeCell ref="G1652:G1653"/>
    <mergeCell ref="G1656:G1657"/>
    <mergeCell ref="G1660:G1661"/>
    <mergeCell ref="G1669:G1670"/>
    <mergeCell ref="G1671:G1672"/>
    <mergeCell ref="G1678:G1679"/>
    <mergeCell ref="G1683:G1684"/>
    <mergeCell ref="G1686:G1687"/>
    <mergeCell ref="G1695:G1697"/>
    <mergeCell ref="G1699:G1701"/>
    <mergeCell ref="G1703:G1704"/>
    <mergeCell ref="G1705:G1706"/>
    <mergeCell ref="G1708:G1709"/>
    <mergeCell ref="G1711:G1713"/>
    <mergeCell ref="H994:H995"/>
    <mergeCell ref="H1410:H1411"/>
    <mergeCell ref="I6:I7"/>
    <mergeCell ref="I9:I10"/>
    <mergeCell ref="I11:I12"/>
    <mergeCell ref="I13:I14"/>
    <mergeCell ref="I15:I16"/>
    <mergeCell ref="I18:I19"/>
    <mergeCell ref="I21:I23"/>
    <mergeCell ref="I28:I29"/>
    <mergeCell ref="I31:I33"/>
    <mergeCell ref="I34:I35"/>
    <mergeCell ref="I37:I38"/>
    <mergeCell ref="I40:I41"/>
    <mergeCell ref="I44:I45"/>
    <mergeCell ref="I46:I47"/>
    <mergeCell ref="I52:I53"/>
    <mergeCell ref="I54:I55"/>
    <mergeCell ref="I56:I57"/>
    <mergeCell ref="I59:I61"/>
    <mergeCell ref="I62:I63"/>
    <mergeCell ref="I65:I66"/>
    <mergeCell ref="I68:I69"/>
    <mergeCell ref="I72:I73"/>
    <mergeCell ref="I78:I79"/>
    <mergeCell ref="I80:I82"/>
    <mergeCell ref="I85:I86"/>
    <mergeCell ref="I89:I90"/>
    <mergeCell ref="I91:I92"/>
    <mergeCell ref="I94:I95"/>
    <mergeCell ref="I97:I98"/>
    <mergeCell ref="I99:I100"/>
    <mergeCell ref="I108:I109"/>
    <mergeCell ref="I115:I116"/>
    <mergeCell ref="I214:I216"/>
    <mergeCell ref="I217:I218"/>
    <mergeCell ref="I223:I224"/>
    <mergeCell ref="I228:I229"/>
    <mergeCell ref="I230:I231"/>
    <mergeCell ref="I234:I236"/>
    <mergeCell ref="I238:I239"/>
    <mergeCell ref="I240:I241"/>
    <mergeCell ref="I399:I402"/>
    <mergeCell ref="I404:I405"/>
    <mergeCell ref="I406:I410"/>
    <mergeCell ref="I413:I414"/>
    <mergeCell ref="I416:I417"/>
    <mergeCell ref="I420:I421"/>
    <mergeCell ref="I422:I424"/>
    <mergeCell ref="I425:I427"/>
    <mergeCell ref="I429:I430"/>
    <mergeCell ref="I446:I448"/>
    <mergeCell ref="I455:I457"/>
    <mergeCell ref="I462:I464"/>
    <mergeCell ref="I515:I516"/>
    <mergeCell ref="I583:I585"/>
    <mergeCell ref="I588:I589"/>
    <mergeCell ref="I592:I593"/>
    <mergeCell ref="I595:I597"/>
    <mergeCell ref="I599:I601"/>
    <mergeCell ref="I602:I604"/>
    <mergeCell ref="I605:I606"/>
    <mergeCell ref="I607:I608"/>
    <mergeCell ref="I715:I716"/>
    <mergeCell ref="I718:I719"/>
    <mergeCell ref="I721:I722"/>
    <mergeCell ref="I726:I727"/>
    <mergeCell ref="I728:I730"/>
    <mergeCell ref="I734:I736"/>
    <mergeCell ref="I737:I738"/>
    <mergeCell ref="I740:I741"/>
    <mergeCell ref="I742:I743"/>
    <mergeCell ref="I744:I745"/>
    <mergeCell ref="I746:I749"/>
    <mergeCell ref="I760:I762"/>
    <mergeCell ref="I764:I765"/>
    <mergeCell ref="I767:I769"/>
    <mergeCell ref="I770:I771"/>
    <mergeCell ref="I773:I774"/>
    <mergeCell ref="I776:I778"/>
    <mergeCell ref="I780:I781"/>
    <mergeCell ref="I782:I785"/>
    <mergeCell ref="I786:I790"/>
    <mergeCell ref="I791:I792"/>
    <mergeCell ref="I793:I795"/>
    <mergeCell ref="I796:I798"/>
    <mergeCell ref="I799:I801"/>
    <mergeCell ref="I803:I807"/>
    <mergeCell ref="I808:I810"/>
    <mergeCell ref="I813:I814"/>
    <mergeCell ref="I816:I818"/>
    <mergeCell ref="I821:I823"/>
    <mergeCell ref="I824:I825"/>
    <mergeCell ref="I827:I828"/>
    <mergeCell ref="I839:I840"/>
    <mergeCell ref="I841:I843"/>
    <mergeCell ref="I844:I845"/>
    <mergeCell ref="I853:I854"/>
    <mergeCell ref="I857:I859"/>
    <mergeCell ref="I861:I863"/>
    <mergeCell ref="I868:I873"/>
    <mergeCell ref="I874:I876"/>
    <mergeCell ref="I877:I878"/>
    <mergeCell ref="I881:I882"/>
    <mergeCell ref="I884:I885"/>
    <mergeCell ref="I887:I888"/>
    <mergeCell ref="I889:I890"/>
    <mergeCell ref="I891:I892"/>
    <mergeCell ref="I893:I894"/>
    <mergeCell ref="I895:I896"/>
    <mergeCell ref="I897:I899"/>
    <mergeCell ref="I900:I902"/>
    <mergeCell ref="I932:I933"/>
    <mergeCell ref="I940:I941"/>
    <mergeCell ref="I942:I944"/>
    <mergeCell ref="I955:I956"/>
    <mergeCell ref="I957:I958"/>
    <mergeCell ref="I962:I963"/>
    <mergeCell ref="I968:I969"/>
    <mergeCell ref="I970:I971"/>
    <mergeCell ref="I994:I995"/>
    <mergeCell ref="I1111:I1112"/>
    <mergeCell ref="I1113:I1114"/>
    <mergeCell ref="I1115:I1116"/>
    <mergeCell ref="I1118:I1119"/>
    <mergeCell ref="I1130:I1131"/>
    <mergeCell ref="I1132:I1133"/>
    <mergeCell ref="I1137:I1138"/>
    <mergeCell ref="I1139:I1140"/>
    <mergeCell ref="I1144:I1145"/>
    <mergeCell ref="I1148:I1150"/>
    <mergeCell ref="I1176:I1177"/>
    <mergeCell ref="I1178:I1179"/>
    <mergeCell ref="I1183:I1184"/>
    <mergeCell ref="I1186:I1187"/>
    <mergeCell ref="I1188:I1191"/>
    <mergeCell ref="I1193:I1194"/>
    <mergeCell ref="I1195:I1196"/>
    <mergeCell ref="I1199:I1200"/>
    <mergeCell ref="I1205:I1206"/>
    <mergeCell ref="I1207:I1208"/>
    <mergeCell ref="I1209:I1210"/>
    <mergeCell ref="I1246:I1247"/>
    <mergeCell ref="I1248:I1249"/>
    <mergeCell ref="I1250:I1251"/>
    <mergeCell ref="I1252:I1253"/>
    <mergeCell ref="I1255:I1256"/>
    <mergeCell ref="I1263:I1264"/>
    <mergeCell ref="I1266:I1267"/>
    <mergeCell ref="I1270:I1271"/>
    <mergeCell ref="I1274:I1275"/>
    <mergeCell ref="I1279:I1280"/>
    <mergeCell ref="I1281:I1282"/>
    <mergeCell ref="I1286:I1288"/>
    <mergeCell ref="I1290:I1291"/>
    <mergeCell ref="I1292:I1293"/>
    <mergeCell ref="I1297:I1298"/>
    <mergeCell ref="I1304:I1305"/>
    <mergeCell ref="I1306:I1307"/>
    <mergeCell ref="I1410:I1411"/>
    <mergeCell ref="I1413:I1414"/>
    <mergeCell ref="I1417:I1419"/>
    <mergeCell ref="I1508:I1509"/>
    <mergeCell ref="I1514:I1515"/>
    <mergeCell ref="I1516:I1517"/>
    <mergeCell ref="J994:J995"/>
    <mergeCell ref="J1410:J1411"/>
    <mergeCell ref="K106:K107"/>
    <mergeCell ref="K994:K995"/>
    <mergeCell ref="K1410:K1411"/>
    <mergeCell ref="K1501:K1502"/>
    <mergeCell ref="L6:L7"/>
    <mergeCell ref="L9:L10"/>
    <mergeCell ref="L11:L12"/>
    <mergeCell ref="L13:L14"/>
    <mergeCell ref="L15:L16"/>
    <mergeCell ref="L18:L19"/>
    <mergeCell ref="L21:L23"/>
    <mergeCell ref="L28:L29"/>
    <mergeCell ref="L31:L33"/>
    <mergeCell ref="L34:L35"/>
    <mergeCell ref="L37:L38"/>
    <mergeCell ref="L40:L41"/>
    <mergeCell ref="L44:L45"/>
    <mergeCell ref="L46:L47"/>
    <mergeCell ref="L52:L53"/>
    <mergeCell ref="L54:L55"/>
    <mergeCell ref="L56:L57"/>
    <mergeCell ref="L59:L61"/>
    <mergeCell ref="L62:L63"/>
    <mergeCell ref="L65:L66"/>
    <mergeCell ref="L68:L69"/>
    <mergeCell ref="L72:L73"/>
    <mergeCell ref="L74:L76"/>
    <mergeCell ref="L78:L79"/>
    <mergeCell ref="L80:L82"/>
    <mergeCell ref="L85:L86"/>
    <mergeCell ref="L89:L90"/>
    <mergeCell ref="L91:L92"/>
    <mergeCell ref="L94:L95"/>
    <mergeCell ref="L97:L98"/>
    <mergeCell ref="L99:L100"/>
    <mergeCell ref="L106:L107"/>
    <mergeCell ref="L108:L109"/>
    <mergeCell ref="L115:L116"/>
    <mergeCell ref="L119:L121"/>
    <mergeCell ref="L124:L125"/>
    <mergeCell ref="L131:L132"/>
    <mergeCell ref="L135:L136"/>
    <mergeCell ref="L139:L142"/>
    <mergeCell ref="L146:L148"/>
    <mergeCell ref="L154:L155"/>
    <mergeCell ref="L159:L160"/>
    <mergeCell ref="L161:L162"/>
    <mergeCell ref="L163:L164"/>
    <mergeCell ref="L165:L166"/>
    <mergeCell ref="L169:L170"/>
    <mergeCell ref="L173:L174"/>
    <mergeCell ref="L175:L176"/>
    <mergeCell ref="L178:L180"/>
    <mergeCell ref="L181:L182"/>
    <mergeCell ref="L184:L187"/>
    <mergeCell ref="L188:L189"/>
    <mergeCell ref="L190:L191"/>
    <mergeCell ref="L193:L194"/>
    <mergeCell ref="L195:L197"/>
    <mergeCell ref="L198:L200"/>
    <mergeCell ref="L201:L204"/>
    <mergeCell ref="L206:L208"/>
    <mergeCell ref="L209:L211"/>
    <mergeCell ref="L214:L216"/>
    <mergeCell ref="L217:L218"/>
    <mergeCell ref="L223:L224"/>
    <mergeCell ref="L225:L226"/>
    <mergeCell ref="L228:L229"/>
    <mergeCell ref="L230:L231"/>
    <mergeCell ref="L234:L236"/>
    <mergeCell ref="L238:L239"/>
    <mergeCell ref="L240:L241"/>
    <mergeCell ref="L242:L243"/>
    <mergeCell ref="L245:L246"/>
    <mergeCell ref="L247:L248"/>
    <mergeCell ref="L254:L255"/>
    <mergeCell ref="L256:L257"/>
    <mergeCell ref="L259:L260"/>
    <mergeCell ref="L262:L263"/>
    <mergeCell ref="L265:L268"/>
    <mergeCell ref="L269:L270"/>
    <mergeCell ref="L278:L279"/>
    <mergeCell ref="L280:L281"/>
    <mergeCell ref="L288:L290"/>
    <mergeCell ref="L294:L296"/>
    <mergeCell ref="L297:L298"/>
    <mergeCell ref="L299:L301"/>
    <mergeCell ref="L302:L305"/>
    <mergeCell ref="L306:L307"/>
    <mergeCell ref="L308:L309"/>
    <mergeCell ref="L310:L312"/>
    <mergeCell ref="L314:L316"/>
    <mergeCell ref="L321:L323"/>
    <mergeCell ref="L324:L325"/>
    <mergeCell ref="L327:L328"/>
    <mergeCell ref="L329:L330"/>
    <mergeCell ref="L331:L332"/>
    <mergeCell ref="L334:L335"/>
    <mergeCell ref="L341:L342"/>
    <mergeCell ref="L343:L345"/>
    <mergeCell ref="L347:L349"/>
    <mergeCell ref="L351:L352"/>
    <mergeCell ref="L354:L355"/>
    <mergeCell ref="L356:L357"/>
    <mergeCell ref="L363:L364"/>
    <mergeCell ref="L365:L366"/>
    <mergeCell ref="L377:L379"/>
    <mergeCell ref="L380:L381"/>
    <mergeCell ref="L384:L385"/>
    <mergeCell ref="L386:L389"/>
    <mergeCell ref="L390:L391"/>
    <mergeCell ref="L395:L396"/>
    <mergeCell ref="L399:L402"/>
    <mergeCell ref="L404:L405"/>
    <mergeCell ref="L406:L410"/>
    <mergeCell ref="L413:L414"/>
    <mergeCell ref="L416:L417"/>
    <mergeCell ref="L420:L421"/>
    <mergeCell ref="L422:L424"/>
    <mergeCell ref="L425:L427"/>
    <mergeCell ref="L429:L430"/>
    <mergeCell ref="L432:L433"/>
    <mergeCell ref="L439:L440"/>
    <mergeCell ref="L441:L442"/>
    <mergeCell ref="L444:L445"/>
    <mergeCell ref="L446:L448"/>
    <mergeCell ref="L450:L452"/>
    <mergeCell ref="L453:L454"/>
    <mergeCell ref="L455:L457"/>
    <mergeCell ref="L458:L459"/>
    <mergeCell ref="L460:L461"/>
    <mergeCell ref="L462:L464"/>
    <mergeCell ref="L467:L468"/>
    <mergeCell ref="L469:L470"/>
    <mergeCell ref="L471:L472"/>
    <mergeCell ref="L473:L474"/>
    <mergeCell ref="L475:L476"/>
    <mergeCell ref="L485:L486"/>
    <mergeCell ref="L491:L492"/>
    <mergeCell ref="L495:L496"/>
    <mergeCell ref="L497:L499"/>
    <mergeCell ref="L508:L509"/>
    <mergeCell ref="L510:L512"/>
    <mergeCell ref="L515:L516"/>
    <mergeCell ref="L521:L522"/>
    <mergeCell ref="L523:L524"/>
    <mergeCell ref="L525:L526"/>
    <mergeCell ref="L527:L530"/>
    <mergeCell ref="L533:L535"/>
    <mergeCell ref="L545:L546"/>
    <mergeCell ref="L547:L549"/>
    <mergeCell ref="L551:L552"/>
    <mergeCell ref="L553:L554"/>
    <mergeCell ref="L555:L556"/>
    <mergeCell ref="L557:L558"/>
    <mergeCell ref="L559:L560"/>
    <mergeCell ref="L561:L563"/>
    <mergeCell ref="L564:L565"/>
    <mergeCell ref="L570:L571"/>
    <mergeCell ref="L577:L579"/>
    <mergeCell ref="L580:L581"/>
    <mergeCell ref="L583:L585"/>
    <mergeCell ref="L588:L589"/>
    <mergeCell ref="L592:L593"/>
    <mergeCell ref="L595:L597"/>
    <mergeCell ref="L599:L601"/>
    <mergeCell ref="L602:L604"/>
    <mergeCell ref="L605:L606"/>
    <mergeCell ref="L607:L608"/>
    <mergeCell ref="L609:L610"/>
    <mergeCell ref="L611:L612"/>
    <mergeCell ref="L614:L616"/>
    <mergeCell ref="L617:L619"/>
    <mergeCell ref="L620:L621"/>
    <mergeCell ref="L622:L623"/>
    <mergeCell ref="L624:L625"/>
    <mergeCell ref="L626:L627"/>
    <mergeCell ref="L628:L629"/>
    <mergeCell ref="L630:L631"/>
    <mergeCell ref="L632:L633"/>
    <mergeCell ref="L634:L637"/>
    <mergeCell ref="L638:L639"/>
    <mergeCell ref="L640:L643"/>
    <mergeCell ref="L644:L646"/>
    <mergeCell ref="L649:L651"/>
    <mergeCell ref="L652:L654"/>
    <mergeCell ref="L655:L656"/>
    <mergeCell ref="L658:L659"/>
    <mergeCell ref="L661:L662"/>
    <mergeCell ref="L663:L665"/>
    <mergeCell ref="L666:L668"/>
    <mergeCell ref="L678:L679"/>
    <mergeCell ref="L680:L681"/>
    <mergeCell ref="L682:L683"/>
    <mergeCell ref="L684:L686"/>
    <mergeCell ref="L687:L688"/>
    <mergeCell ref="L689:L691"/>
    <mergeCell ref="L693:L694"/>
    <mergeCell ref="L697:L698"/>
    <mergeCell ref="L700:L701"/>
    <mergeCell ref="L706:L707"/>
    <mergeCell ref="L709:L711"/>
    <mergeCell ref="L715:L716"/>
    <mergeCell ref="L718:L719"/>
    <mergeCell ref="L721:L722"/>
    <mergeCell ref="L726:L727"/>
    <mergeCell ref="L728:L730"/>
    <mergeCell ref="L734:L736"/>
    <mergeCell ref="L737:L738"/>
    <mergeCell ref="L740:L741"/>
    <mergeCell ref="L742:L743"/>
    <mergeCell ref="L744:L745"/>
    <mergeCell ref="L746:L749"/>
    <mergeCell ref="L750:L751"/>
    <mergeCell ref="L754:L755"/>
    <mergeCell ref="L760:L762"/>
    <mergeCell ref="L764:L765"/>
    <mergeCell ref="L767:L769"/>
    <mergeCell ref="L770:L771"/>
    <mergeCell ref="L773:L774"/>
    <mergeCell ref="L776:L778"/>
    <mergeCell ref="L780:L781"/>
    <mergeCell ref="L782:L785"/>
    <mergeCell ref="L786:L790"/>
    <mergeCell ref="L791:L792"/>
    <mergeCell ref="L793:L795"/>
    <mergeCell ref="L796:L798"/>
    <mergeCell ref="L799:L801"/>
    <mergeCell ref="L803:L807"/>
    <mergeCell ref="L808:L810"/>
    <mergeCell ref="L813:L814"/>
    <mergeCell ref="L816:L818"/>
    <mergeCell ref="L821:L823"/>
    <mergeCell ref="L824:L825"/>
    <mergeCell ref="L827:L828"/>
    <mergeCell ref="L839:L840"/>
    <mergeCell ref="L841:L843"/>
    <mergeCell ref="L844:L845"/>
    <mergeCell ref="L853:L854"/>
    <mergeCell ref="L857:L859"/>
    <mergeCell ref="L861:L863"/>
    <mergeCell ref="L868:L873"/>
    <mergeCell ref="L874:L876"/>
    <mergeCell ref="L877:L878"/>
    <mergeCell ref="L881:L882"/>
    <mergeCell ref="L884:L885"/>
    <mergeCell ref="L887:L888"/>
    <mergeCell ref="L889:L890"/>
    <mergeCell ref="L891:L892"/>
    <mergeCell ref="L893:L894"/>
    <mergeCell ref="L895:L896"/>
    <mergeCell ref="L897:L899"/>
    <mergeCell ref="L900:L902"/>
    <mergeCell ref="L904:L905"/>
    <mergeCell ref="L906:L907"/>
    <mergeCell ref="L908:L910"/>
    <mergeCell ref="L916:L917"/>
    <mergeCell ref="L918:L920"/>
    <mergeCell ref="L921:L922"/>
    <mergeCell ref="L928:L930"/>
    <mergeCell ref="L932:L933"/>
    <mergeCell ref="L940:L941"/>
    <mergeCell ref="L942:L945"/>
    <mergeCell ref="L946:L947"/>
    <mergeCell ref="L955:L956"/>
    <mergeCell ref="L957:L958"/>
    <mergeCell ref="L962:L963"/>
    <mergeCell ref="L968:L969"/>
    <mergeCell ref="L970:L971"/>
    <mergeCell ref="L979:L981"/>
    <mergeCell ref="L984:L985"/>
    <mergeCell ref="L986:L987"/>
    <mergeCell ref="L988:L990"/>
    <mergeCell ref="L991:L992"/>
    <mergeCell ref="L994:L995"/>
    <mergeCell ref="L996:L997"/>
    <mergeCell ref="L1003:L1004"/>
    <mergeCell ref="L1005:L1006"/>
    <mergeCell ref="L1007:L1009"/>
    <mergeCell ref="L1011:L1012"/>
    <mergeCell ref="L1016:L1018"/>
    <mergeCell ref="L1025:L1026"/>
    <mergeCell ref="L1027:L1029"/>
    <mergeCell ref="L1033:L1034"/>
    <mergeCell ref="L1035:L1036"/>
    <mergeCell ref="L1037:L1038"/>
    <mergeCell ref="L1039:L1040"/>
    <mergeCell ref="L1042:L1043"/>
    <mergeCell ref="L1044:L1045"/>
    <mergeCell ref="L1046:L1047"/>
    <mergeCell ref="L1048:L1049"/>
    <mergeCell ref="L1051:L1052"/>
    <mergeCell ref="L1054:L1055"/>
    <mergeCell ref="L1056:L1057"/>
    <mergeCell ref="L1058:L1059"/>
    <mergeCell ref="L1061:L1062"/>
    <mergeCell ref="L1064:L1065"/>
    <mergeCell ref="L1068:L1069"/>
    <mergeCell ref="L1072:L1073"/>
    <mergeCell ref="L1078:L1080"/>
    <mergeCell ref="L1081:L1082"/>
    <mergeCell ref="L1083:L1084"/>
    <mergeCell ref="L1086:L1087"/>
    <mergeCell ref="L1088:L1089"/>
    <mergeCell ref="L1090:L1091"/>
    <mergeCell ref="L1092:L1093"/>
    <mergeCell ref="L1094:L1095"/>
    <mergeCell ref="L1097:L1098"/>
    <mergeCell ref="L1100:L1101"/>
    <mergeCell ref="L1111:L1112"/>
    <mergeCell ref="L1113:L1114"/>
    <mergeCell ref="L1115:L1116"/>
    <mergeCell ref="L1118:L1119"/>
    <mergeCell ref="L1130:L1131"/>
    <mergeCell ref="L1132:L1133"/>
    <mergeCell ref="L1137:L1138"/>
    <mergeCell ref="L1139:L1140"/>
    <mergeCell ref="L1144:L1145"/>
    <mergeCell ref="L1148:L1150"/>
    <mergeCell ref="L1176:L1177"/>
    <mergeCell ref="L1178:L1179"/>
    <mergeCell ref="L1183:L1184"/>
    <mergeCell ref="L1186:L1187"/>
    <mergeCell ref="L1188:L1191"/>
    <mergeCell ref="L1193:L1194"/>
    <mergeCell ref="L1195:L1196"/>
    <mergeCell ref="L1199:L1200"/>
    <mergeCell ref="L1205:L1206"/>
    <mergeCell ref="L1207:L1208"/>
    <mergeCell ref="L1209:L1210"/>
    <mergeCell ref="L1246:L1247"/>
    <mergeCell ref="L1248:L1249"/>
    <mergeCell ref="L1250:L1251"/>
    <mergeCell ref="L1252:L1253"/>
    <mergeCell ref="L1255:L1256"/>
    <mergeCell ref="L1263:L1264"/>
    <mergeCell ref="L1266:L1267"/>
    <mergeCell ref="L1270:L1271"/>
    <mergeCell ref="L1274:L1275"/>
    <mergeCell ref="L1279:L1280"/>
    <mergeCell ref="L1281:L1282"/>
    <mergeCell ref="L1286:L1288"/>
    <mergeCell ref="L1290:L1291"/>
    <mergeCell ref="L1292:L1293"/>
    <mergeCell ref="L1297:L1298"/>
    <mergeCell ref="L1302:L1303"/>
    <mergeCell ref="L1304:L1305"/>
    <mergeCell ref="L1306:L1307"/>
    <mergeCell ref="L1315:L1316"/>
    <mergeCell ref="L1319:L1320"/>
    <mergeCell ref="L1325:L1326"/>
    <mergeCell ref="L1328:L1330"/>
    <mergeCell ref="L1332:L1333"/>
    <mergeCell ref="L1334:L1335"/>
    <mergeCell ref="L1336:L1337"/>
    <mergeCell ref="L1338:L1339"/>
    <mergeCell ref="L1340:L1342"/>
    <mergeCell ref="L1344:L1345"/>
    <mergeCell ref="L1346:L1347"/>
    <mergeCell ref="L1348:L1349"/>
    <mergeCell ref="L1351:L1352"/>
    <mergeCell ref="L1353:L1354"/>
    <mergeCell ref="L1355:L1356"/>
    <mergeCell ref="L1360:L1361"/>
    <mergeCell ref="L1362:L1363"/>
    <mergeCell ref="L1364:L1365"/>
    <mergeCell ref="L1366:L1367"/>
    <mergeCell ref="L1368:L1369"/>
    <mergeCell ref="L1370:L1371"/>
    <mergeCell ref="L1374:L1377"/>
    <mergeCell ref="L1378:L1379"/>
    <mergeCell ref="L1380:L1381"/>
    <mergeCell ref="L1383:L1384"/>
    <mergeCell ref="L1389:L1390"/>
    <mergeCell ref="L1391:L1392"/>
    <mergeCell ref="L1403:L1404"/>
    <mergeCell ref="L1405:L1406"/>
    <mergeCell ref="L1410:L1411"/>
    <mergeCell ref="L1413:L1414"/>
    <mergeCell ref="L1417:L1419"/>
    <mergeCell ref="L1424:L1426"/>
    <mergeCell ref="L1432:L1433"/>
    <mergeCell ref="L1443:L1444"/>
    <mergeCell ref="L1449:L1450"/>
    <mergeCell ref="L1451:L1452"/>
    <mergeCell ref="L1453:L1456"/>
    <mergeCell ref="L1458:L1459"/>
    <mergeCell ref="L1460:L1461"/>
    <mergeCell ref="L1462:L1463"/>
    <mergeCell ref="L1465:L1466"/>
    <mergeCell ref="L1467:L1469"/>
    <mergeCell ref="L1473:L1475"/>
    <mergeCell ref="L1476:L1478"/>
    <mergeCell ref="L1479:L1480"/>
    <mergeCell ref="L1481:L1482"/>
    <mergeCell ref="L1483:L1484"/>
    <mergeCell ref="L1485:L1486"/>
    <mergeCell ref="L1489:L1492"/>
    <mergeCell ref="L1493:L1494"/>
    <mergeCell ref="L1496:L1498"/>
    <mergeCell ref="L1501:L1502"/>
    <mergeCell ref="L1508:L1509"/>
    <mergeCell ref="L1510:L1511"/>
    <mergeCell ref="L1512:L1513"/>
    <mergeCell ref="L1514:L1515"/>
    <mergeCell ref="L1516:L1517"/>
    <mergeCell ref="L1519:L1520"/>
    <mergeCell ref="L1545:L1546"/>
    <mergeCell ref="L1548:L1550"/>
    <mergeCell ref="L1553:L1554"/>
    <mergeCell ref="L1562:L1563"/>
    <mergeCell ref="L1564:L1565"/>
    <mergeCell ref="L1567:L1569"/>
    <mergeCell ref="L1573:L1574"/>
    <mergeCell ref="L1587:L1588"/>
    <mergeCell ref="L1591:L1592"/>
    <mergeCell ref="L1593:L1594"/>
    <mergeCell ref="L1595:L1596"/>
    <mergeCell ref="L1597:L1598"/>
    <mergeCell ref="L1609:L1610"/>
    <mergeCell ref="L1611:L1612"/>
    <mergeCell ref="L1617:L1619"/>
    <mergeCell ref="L1621:L1622"/>
    <mergeCell ref="L1628:L1629"/>
    <mergeCell ref="L1633:L1636"/>
    <mergeCell ref="L1637:L1638"/>
    <mergeCell ref="L1639:L1640"/>
    <mergeCell ref="L1641:L1643"/>
    <mergeCell ref="L1644:L1645"/>
    <mergeCell ref="L1647:L1648"/>
    <mergeCell ref="L1650:L1651"/>
    <mergeCell ref="L1652:L1653"/>
    <mergeCell ref="L1656:L1657"/>
    <mergeCell ref="L1660:L1661"/>
    <mergeCell ref="L1669:L1670"/>
    <mergeCell ref="L1671:L1672"/>
    <mergeCell ref="L1678:L1679"/>
    <mergeCell ref="L1683:L1684"/>
    <mergeCell ref="L1686:L1687"/>
    <mergeCell ref="L1695:L1697"/>
    <mergeCell ref="L1699:L1701"/>
    <mergeCell ref="L1703:L1704"/>
    <mergeCell ref="L1708:L1709"/>
    <mergeCell ref="L1711:L1713"/>
    <mergeCell ref="M6:M7"/>
    <mergeCell ref="M9:M10"/>
    <mergeCell ref="M11:M12"/>
    <mergeCell ref="M13:M14"/>
    <mergeCell ref="M15:M16"/>
    <mergeCell ref="M18:M19"/>
    <mergeCell ref="M21:M23"/>
    <mergeCell ref="M28:M29"/>
    <mergeCell ref="M31:M33"/>
    <mergeCell ref="M34:M35"/>
    <mergeCell ref="M37:M38"/>
    <mergeCell ref="M40:M41"/>
    <mergeCell ref="M44:M45"/>
    <mergeCell ref="M46:M47"/>
    <mergeCell ref="M52:M53"/>
    <mergeCell ref="M54:M55"/>
    <mergeCell ref="M56:M57"/>
    <mergeCell ref="M59:M61"/>
    <mergeCell ref="M62:M63"/>
    <mergeCell ref="M65:M66"/>
    <mergeCell ref="M68:M69"/>
    <mergeCell ref="M72:M73"/>
    <mergeCell ref="M74:M76"/>
    <mergeCell ref="M78:M79"/>
    <mergeCell ref="M80:M82"/>
    <mergeCell ref="M85:M86"/>
    <mergeCell ref="M94:M95"/>
    <mergeCell ref="M115:M116"/>
    <mergeCell ref="M119:M121"/>
    <mergeCell ref="M124:M125"/>
    <mergeCell ref="M131:M132"/>
    <mergeCell ref="M139:M142"/>
    <mergeCell ref="M146:M148"/>
    <mergeCell ref="M154:M155"/>
    <mergeCell ref="M159:M160"/>
    <mergeCell ref="M161:M162"/>
    <mergeCell ref="M163:M164"/>
    <mergeCell ref="M169:M170"/>
    <mergeCell ref="M175:M176"/>
    <mergeCell ref="M184:M187"/>
    <mergeCell ref="M188:M189"/>
    <mergeCell ref="M190:M191"/>
    <mergeCell ref="M193:M194"/>
    <mergeCell ref="M195:M197"/>
    <mergeCell ref="M198:M200"/>
    <mergeCell ref="M201:M204"/>
    <mergeCell ref="M206:M208"/>
    <mergeCell ref="M209:M211"/>
    <mergeCell ref="M214:M216"/>
    <mergeCell ref="M217:M218"/>
    <mergeCell ref="M223:M224"/>
    <mergeCell ref="M225:M226"/>
    <mergeCell ref="M228:M229"/>
    <mergeCell ref="M230:M231"/>
    <mergeCell ref="M234:M236"/>
    <mergeCell ref="M238:M239"/>
    <mergeCell ref="M240:M241"/>
    <mergeCell ref="M242:M243"/>
    <mergeCell ref="M245:M246"/>
    <mergeCell ref="M247:M248"/>
    <mergeCell ref="M254:M255"/>
    <mergeCell ref="M256:M257"/>
    <mergeCell ref="M259:M260"/>
    <mergeCell ref="M262:M263"/>
    <mergeCell ref="M265:M268"/>
    <mergeCell ref="M269:M270"/>
    <mergeCell ref="M278:M279"/>
    <mergeCell ref="M280:M281"/>
    <mergeCell ref="M288:M290"/>
    <mergeCell ref="M294:M296"/>
    <mergeCell ref="M297:M298"/>
    <mergeCell ref="M299:M301"/>
    <mergeCell ref="M302:M305"/>
    <mergeCell ref="M306:M307"/>
    <mergeCell ref="M308:M309"/>
    <mergeCell ref="M310:M312"/>
    <mergeCell ref="M314:M316"/>
    <mergeCell ref="M321:M323"/>
    <mergeCell ref="M324:M325"/>
    <mergeCell ref="M327:M328"/>
    <mergeCell ref="M329:M330"/>
    <mergeCell ref="M331:M332"/>
    <mergeCell ref="M334:M335"/>
    <mergeCell ref="M341:M342"/>
    <mergeCell ref="M343:M345"/>
    <mergeCell ref="M347:M349"/>
    <mergeCell ref="M351:M352"/>
    <mergeCell ref="M354:M355"/>
    <mergeCell ref="M356:M357"/>
    <mergeCell ref="M363:M364"/>
    <mergeCell ref="M365:M366"/>
    <mergeCell ref="M377:M379"/>
    <mergeCell ref="M380:M381"/>
    <mergeCell ref="M384:M385"/>
    <mergeCell ref="M386:M389"/>
    <mergeCell ref="M390:M391"/>
    <mergeCell ref="M395:M396"/>
    <mergeCell ref="M399:M402"/>
    <mergeCell ref="M404:M405"/>
    <mergeCell ref="M406:M410"/>
    <mergeCell ref="M413:M414"/>
    <mergeCell ref="M416:M417"/>
    <mergeCell ref="M420:M421"/>
    <mergeCell ref="M422:M424"/>
    <mergeCell ref="M425:M427"/>
    <mergeCell ref="M429:M430"/>
    <mergeCell ref="M432:M433"/>
    <mergeCell ref="M439:M440"/>
    <mergeCell ref="M441:M442"/>
    <mergeCell ref="M444:M445"/>
    <mergeCell ref="M446:M448"/>
    <mergeCell ref="M450:M452"/>
    <mergeCell ref="M453:M454"/>
    <mergeCell ref="M455:M457"/>
    <mergeCell ref="M458:M459"/>
    <mergeCell ref="M460:M461"/>
    <mergeCell ref="M462:M464"/>
    <mergeCell ref="M467:M468"/>
    <mergeCell ref="M469:M470"/>
    <mergeCell ref="M471:M472"/>
    <mergeCell ref="M473:M474"/>
    <mergeCell ref="M475:M476"/>
    <mergeCell ref="M485:M486"/>
    <mergeCell ref="M491:M492"/>
    <mergeCell ref="M495:M496"/>
    <mergeCell ref="M497:M499"/>
    <mergeCell ref="M508:M509"/>
    <mergeCell ref="M510:M512"/>
    <mergeCell ref="M521:M522"/>
    <mergeCell ref="M523:M524"/>
    <mergeCell ref="M525:M526"/>
    <mergeCell ref="M527:M530"/>
    <mergeCell ref="M533:M535"/>
    <mergeCell ref="M545:M546"/>
    <mergeCell ref="M547:M549"/>
    <mergeCell ref="M551:M552"/>
    <mergeCell ref="M553:M554"/>
    <mergeCell ref="M555:M556"/>
    <mergeCell ref="M557:M558"/>
    <mergeCell ref="M559:M560"/>
    <mergeCell ref="M561:M563"/>
    <mergeCell ref="M564:M565"/>
    <mergeCell ref="M570:M571"/>
    <mergeCell ref="M577:M579"/>
    <mergeCell ref="M580:M581"/>
    <mergeCell ref="M583:M585"/>
    <mergeCell ref="M588:M589"/>
    <mergeCell ref="M592:M593"/>
    <mergeCell ref="M595:M597"/>
    <mergeCell ref="M599:M601"/>
    <mergeCell ref="M602:M604"/>
    <mergeCell ref="M605:M606"/>
    <mergeCell ref="M607:M608"/>
    <mergeCell ref="M609:M610"/>
    <mergeCell ref="M611:M612"/>
    <mergeCell ref="M614:M616"/>
    <mergeCell ref="M617:M619"/>
    <mergeCell ref="M620:M621"/>
    <mergeCell ref="M622:M623"/>
    <mergeCell ref="M624:M625"/>
    <mergeCell ref="M626:M627"/>
    <mergeCell ref="M628:M629"/>
    <mergeCell ref="M630:M631"/>
    <mergeCell ref="M632:M633"/>
    <mergeCell ref="M634:M637"/>
    <mergeCell ref="M638:M639"/>
    <mergeCell ref="M640:M643"/>
    <mergeCell ref="M644:M646"/>
    <mergeCell ref="M649:M651"/>
    <mergeCell ref="M652:M654"/>
    <mergeCell ref="M655:M656"/>
    <mergeCell ref="M658:M659"/>
    <mergeCell ref="M661:M662"/>
    <mergeCell ref="M663:M665"/>
    <mergeCell ref="M666:M668"/>
    <mergeCell ref="M678:M679"/>
    <mergeCell ref="M680:M681"/>
    <mergeCell ref="M682:M683"/>
    <mergeCell ref="M684:M686"/>
    <mergeCell ref="M687:M688"/>
    <mergeCell ref="M689:M691"/>
    <mergeCell ref="M693:M694"/>
    <mergeCell ref="M697:M698"/>
    <mergeCell ref="M700:M701"/>
    <mergeCell ref="M706:M707"/>
    <mergeCell ref="M709:M711"/>
    <mergeCell ref="M715:M716"/>
    <mergeCell ref="M718:M719"/>
    <mergeCell ref="M721:M722"/>
    <mergeCell ref="M726:M727"/>
    <mergeCell ref="M728:M730"/>
    <mergeCell ref="M734:M736"/>
    <mergeCell ref="M737:M738"/>
    <mergeCell ref="M740:M741"/>
    <mergeCell ref="M742:M743"/>
    <mergeCell ref="M744:M745"/>
    <mergeCell ref="M746:M749"/>
    <mergeCell ref="M750:M751"/>
    <mergeCell ref="M754:M755"/>
    <mergeCell ref="M760:M762"/>
    <mergeCell ref="M764:M765"/>
    <mergeCell ref="M767:M769"/>
    <mergeCell ref="M770:M771"/>
    <mergeCell ref="M773:M774"/>
    <mergeCell ref="M776:M778"/>
    <mergeCell ref="M780:M781"/>
    <mergeCell ref="M782:M785"/>
    <mergeCell ref="M786:M790"/>
    <mergeCell ref="M791:M792"/>
    <mergeCell ref="M793:M795"/>
    <mergeCell ref="M796:M798"/>
    <mergeCell ref="M799:M801"/>
    <mergeCell ref="M803:M807"/>
    <mergeCell ref="M808:M810"/>
    <mergeCell ref="M813:M814"/>
    <mergeCell ref="M816:M818"/>
    <mergeCell ref="M821:M823"/>
    <mergeCell ref="M824:M825"/>
    <mergeCell ref="M827:M828"/>
    <mergeCell ref="M839:M840"/>
    <mergeCell ref="M841:M843"/>
    <mergeCell ref="M844:M845"/>
    <mergeCell ref="M853:M854"/>
    <mergeCell ref="M857:M859"/>
    <mergeCell ref="M861:M863"/>
    <mergeCell ref="M868:M873"/>
    <mergeCell ref="M874:M876"/>
    <mergeCell ref="M877:M878"/>
    <mergeCell ref="M881:M882"/>
    <mergeCell ref="M884:M885"/>
    <mergeCell ref="M887:M888"/>
    <mergeCell ref="M889:M890"/>
    <mergeCell ref="M891:M892"/>
    <mergeCell ref="M893:M894"/>
    <mergeCell ref="M895:M896"/>
    <mergeCell ref="M897:M899"/>
    <mergeCell ref="M900:M902"/>
    <mergeCell ref="M904:M905"/>
    <mergeCell ref="M906:M907"/>
    <mergeCell ref="M908:M910"/>
    <mergeCell ref="M916:M917"/>
    <mergeCell ref="M918:M920"/>
    <mergeCell ref="M921:M922"/>
    <mergeCell ref="M928:M930"/>
    <mergeCell ref="M932:M933"/>
    <mergeCell ref="M940:M941"/>
    <mergeCell ref="M942:M945"/>
    <mergeCell ref="M946:M947"/>
    <mergeCell ref="M955:M956"/>
    <mergeCell ref="M957:M958"/>
    <mergeCell ref="M962:M963"/>
    <mergeCell ref="M968:M969"/>
    <mergeCell ref="M970:M971"/>
    <mergeCell ref="M979:M981"/>
    <mergeCell ref="M984:M985"/>
    <mergeCell ref="M986:M987"/>
    <mergeCell ref="M988:M990"/>
    <mergeCell ref="M991:M992"/>
    <mergeCell ref="M994:M995"/>
    <mergeCell ref="M996:M997"/>
    <mergeCell ref="M1003:M1004"/>
    <mergeCell ref="M1005:M1006"/>
    <mergeCell ref="M1007:M1009"/>
    <mergeCell ref="M1011:M1012"/>
    <mergeCell ref="M1016:M1018"/>
    <mergeCell ref="M1113:M1114"/>
    <mergeCell ref="M1115:M1116"/>
    <mergeCell ref="M1137:M1138"/>
    <mergeCell ref="M1176:M1177"/>
    <mergeCell ref="M1193:M1194"/>
    <mergeCell ref="M1195:M1196"/>
    <mergeCell ref="M1205:M1206"/>
    <mergeCell ref="M1207:M1208"/>
    <mergeCell ref="M1209:M1210"/>
    <mergeCell ref="M1279:M1280"/>
    <mergeCell ref="M1290:M1291"/>
    <mergeCell ref="M1292:M1293"/>
    <mergeCell ref="M1297:M1298"/>
    <mergeCell ref="M1315:M1316"/>
    <mergeCell ref="M1319:M1320"/>
    <mergeCell ref="M1325:M1326"/>
    <mergeCell ref="M1328:M1330"/>
    <mergeCell ref="M1332:M1333"/>
    <mergeCell ref="M1334:M1335"/>
    <mergeCell ref="M1336:M1337"/>
    <mergeCell ref="M1338:M1339"/>
    <mergeCell ref="M1340:M1342"/>
    <mergeCell ref="M1344:M1345"/>
    <mergeCell ref="M1346:M1347"/>
    <mergeCell ref="M1348:M1349"/>
    <mergeCell ref="M1351:M1352"/>
    <mergeCell ref="M1353:M1354"/>
    <mergeCell ref="M1355:M1356"/>
    <mergeCell ref="M1360:M1361"/>
    <mergeCell ref="M1362:M1363"/>
    <mergeCell ref="M1364:M1365"/>
    <mergeCell ref="M1366:M1367"/>
    <mergeCell ref="M1368:M1369"/>
    <mergeCell ref="M1370:M1371"/>
    <mergeCell ref="M1374:M1377"/>
    <mergeCell ref="M1378:M1379"/>
    <mergeCell ref="M1380:M1381"/>
    <mergeCell ref="M1383:M1384"/>
    <mergeCell ref="M1389:M1390"/>
    <mergeCell ref="M1391:M1392"/>
    <mergeCell ref="M1403:M1404"/>
    <mergeCell ref="M1405:M1406"/>
    <mergeCell ref="M1410:M1411"/>
    <mergeCell ref="M1413:M1414"/>
    <mergeCell ref="M1417:M1419"/>
    <mergeCell ref="M1424:M1426"/>
    <mergeCell ref="M1432:M1433"/>
    <mergeCell ref="M1443:M1444"/>
    <mergeCell ref="M1449:M1450"/>
    <mergeCell ref="M1451:M1452"/>
    <mergeCell ref="M1453:M1456"/>
    <mergeCell ref="M1458:M1459"/>
    <mergeCell ref="M1460:M1461"/>
    <mergeCell ref="M1462:M1463"/>
    <mergeCell ref="M1465:M1466"/>
    <mergeCell ref="M1467:M1469"/>
    <mergeCell ref="M1473:M1475"/>
    <mergeCell ref="M1476:M1478"/>
    <mergeCell ref="M1479:M1480"/>
    <mergeCell ref="M1481:M1482"/>
    <mergeCell ref="M1483:M1484"/>
    <mergeCell ref="M1485:M1486"/>
    <mergeCell ref="M1489:M1492"/>
    <mergeCell ref="M1493:M1494"/>
    <mergeCell ref="M1496:M1498"/>
    <mergeCell ref="M1501:M1502"/>
    <mergeCell ref="M1508:M1509"/>
    <mergeCell ref="M1514:M1515"/>
    <mergeCell ref="M1516:M1517"/>
    <mergeCell ref="M1519:M1520"/>
    <mergeCell ref="M1545:M1546"/>
    <mergeCell ref="M1548:M1550"/>
    <mergeCell ref="M1573:M1574"/>
    <mergeCell ref="M1587:M1588"/>
    <mergeCell ref="M1593:M1594"/>
    <mergeCell ref="M1595:M1596"/>
    <mergeCell ref="M1617:M1619"/>
    <mergeCell ref="M1621:M1622"/>
    <mergeCell ref="M1628:M1629"/>
    <mergeCell ref="M1633:M1636"/>
    <mergeCell ref="M1637:M1638"/>
    <mergeCell ref="M1639:M1640"/>
    <mergeCell ref="M1641:M1643"/>
    <mergeCell ref="M1644:M1645"/>
    <mergeCell ref="M1647:M1648"/>
    <mergeCell ref="M1650:M1651"/>
    <mergeCell ref="M1652:M1653"/>
    <mergeCell ref="M1656:M1657"/>
    <mergeCell ref="M1660:M1661"/>
    <mergeCell ref="M1669:M1670"/>
    <mergeCell ref="N6:N7"/>
    <mergeCell ref="N9:N10"/>
    <mergeCell ref="N11:N12"/>
    <mergeCell ref="N13:N14"/>
    <mergeCell ref="N15:N16"/>
    <mergeCell ref="N18:N19"/>
    <mergeCell ref="N21:N23"/>
    <mergeCell ref="N28:N29"/>
    <mergeCell ref="N31:N33"/>
    <mergeCell ref="N34:N35"/>
    <mergeCell ref="N37:N38"/>
    <mergeCell ref="N40:N41"/>
    <mergeCell ref="N44:N45"/>
    <mergeCell ref="N46:N47"/>
    <mergeCell ref="N52:N53"/>
    <mergeCell ref="N54:N55"/>
    <mergeCell ref="N56:N57"/>
    <mergeCell ref="N59:N61"/>
    <mergeCell ref="N62:N63"/>
    <mergeCell ref="N65:N66"/>
    <mergeCell ref="N68:N69"/>
    <mergeCell ref="N72:N73"/>
    <mergeCell ref="N74:N76"/>
    <mergeCell ref="N78:N79"/>
    <mergeCell ref="N80:N82"/>
    <mergeCell ref="N85:N86"/>
    <mergeCell ref="N184:N187"/>
    <mergeCell ref="N188:N189"/>
    <mergeCell ref="N190:N191"/>
    <mergeCell ref="N193:N194"/>
    <mergeCell ref="N195:N197"/>
    <mergeCell ref="N198:N200"/>
    <mergeCell ref="N201:N204"/>
    <mergeCell ref="N206:N208"/>
    <mergeCell ref="N209:N211"/>
    <mergeCell ref="N214:N216"/>
    <mergeCell ref="N217:N218"/>
    <mergeCell ref="N223:N224"/>
    <mergeCell ref="N225:N226"/>
    <mergeCell ref="N228:N229"/>
    <mergeCell ref="N230:N231"/>
    <mergeCell ref="N234:N236"/>
    <mergeCell ref="N238:N239"/>
    <mergeCell ref="N240:N241"/>
    <mergeCell ref="N242:N243"/>
    <mergeCell ref="N245:N246"/>
    <mergeCell ref="N247:N248"/>
    <mergeCell ref="N254:N255"/>
    <mergeCell ref="N256:N257"/>
    <mergeCell ref="N259:N260"/>
    <mergeCell ref="N262:N263"/>
    <mergeCell ref="N265:N268"/>
    <mergeCell ref="N269:N270"/>
    <mergeCell ref="N278:N279"/>
    <mergeCell ref="N280:N281"/>
    <mergeCell ref="N288:N290"/>
    <mergeCell ref="N294:N296"/>
    <mergeCell ref="N297:N298"/>
    <mergeCell ref="N299:N301"/>
    <mergeCell ref="N302:N305"/>
    <mergeCell ref="N306:N307"/>
    <mergeCell ref="N308:N309"/>
    <mergeCell ref="N310:N312"/>
    <mergeCell ref="N314:N316"/>
    <mergeCell ref="N321:N323"/>
    <mergeCell ref="N324:N325"/>
    <mergeCell ref="N327:N328"/>
    <mergeCell ref="N329:N330"/>
    <mergeCell ref="N331:N332"/>
    <mergeCell ref="N334:N335"/>
    <mergeCell ref="N341:N342"/>
    <mergeCell ref="N343:N345"/>
    <mergeCell ref="N347:N349"/>
    <mergeCell ref="N351:N352"/>
    <mergeCell ref="N354:N355"/>
    <mergeCell ref="N356:N357"/>
    <mergeCell ref="N363:N364"/>
    <mergeCell ref="N365:N366"/>
    <mergeCell ref="N377:N379"/>
    <mergeCell ref="N380:N381"/>
    <mergeCell ref="N384:N385"/>
    <mergeCell ref="N386:N389"/>
    <mergeCell ref="N390:N391"/>
    <mergeCell ref="N395:N396"/>
    <mergeCell ref="N399:N402"/>
    <mergeCell ref="N404:N405"/>
    <mergeCell ref="N406:N410"/>
    <mergeCell ref="N413:N414"/>
    <mergeCell ref="N416:N417"/>
    <mergeCell ref="N420:N421"/>
    <mergeCell ref="N422:N424"/>
    <mergeCell ref="N425:N427"/>
    <mergeCell ref="N429:N430"/>
    <mergeCell ref="N432:N433"/>
    <mergeCell ref="N439:N440"/>
    <mergeCell ref="N441:N442"/>
    <mergeCell ref="N444:N445"/>
    <mergeCell ref="N446:N448"/>
    <mergeCell ref="N450:N452"/>
    <mergeCell ref="N453:N454"/>
    <mergeCell ref="N455:N457"/>
    <mergeCell ref="N458:N459"/>
    <mergeCell ref="N460:N461"/>
    <mergeCell ref="N462:N464"/>
    <mergeCell ref="N467:N468"/>
    <mergeCell ref="N469:N470"/>
    <mergeCell ref="N471:N472"/>
    <mergeCell ref="N473:N474"/>
    <mergeCell ref="N475:N476"/>
    <mergeCell ref="N485:N486"/>
    <mergeCell ref="N491:N492"/>
    <mergeCell ref="N495:N496"/>
    <mergeCell ref="N497:N499"/>
    <mergeCell ref="N508:N509"/>
    <mergeCell ref="N510:N512"/>
    <mergeCell ref="N521:N522"/>
    <mergeCell ref="N523:N524"/>
    <mergeCell ref="N525:N526"/>
    <mergeCell ref="N527:N530"/>
    <mergeCell ref="N533:N535"/>
    <mergeCell ref="N545:N546"/>
    <mergeCell ref="N547:N549"/>
    <mergeCell ref="N551:N552"/>
    <mergeCell ref="N553:N554"/>
    <mergeCell ref="N555:N556"/>
    <mergeCell ref="N557:N558"/>
    <mergeCell ref="N559:N560"/>
    <mergeCell ref="N561:N563"/>
    <mergeCell ref="N564:N565"/>
    <mergeCell ref="N570:N571"/>
    <mergeCell ref="N577:N579"/>
    <mergeCell ref="N580:N581"/>
    <mergeCell ref="N583:N585"/>
    <mergeCell ref="N588:N589"/>
    <mergeCell ref="N592:N593"/>
    <mergeCell ref="N595:N597"/>
    <mergeCell ref="N599:N601"/>
    <mergeCell ref="N602:N604"/>
    <mergeCell ref="N605:N606"/>
    <mergeCell ref="N607:N608"/>
    <mergeCell ref="N609:N610"/>
    <mergeCell ref="N611:N612"/>
    <mergeCell ref="N614:N616"/>
    <mergeCell ref="N617:N619"/>
    <mergeCell ref="N620:N621"/>
    <mergeCell ref="N622:N623"/>
    <mergeCell ref="N624:N625"/>
    <mergeCell ref="N626:N627"/>
    <mergeCell ref="N628:N629"/>
    <mergeCell ref="N630:N631"/>
    <mergeCell ref="N632:N633"/>
    <mergeCell ref="N634:N637"/>
    <mergeCell ref="N638:N639"/>
    <mergeCell ref="N640:N643"/>
    <mergeCell ref="N644:N646"/>
    <mergeCell ref="N649:N651"/>
    <mergeCell ref="N652:N654"/>
    <mergeCell ref="N655:N656"/>
    <mergeCell ref="N658:N659"/>
    <mergeCell ref="N661:N662"/>
    <mergeCell ref="N663:N665"/>
    <mergeCell ref="N666:N668"/>
    <mergeCell ref="N678:N679"/>
    <mergeCell ref="N680:N681"/>
    <mergeCell ref="N682:N683"/>
    <mergeCell ref="N684:N686"/>
    <mergeCell ref="N687:N688"/>
    <mergeCell ref="N689:N691"/>
    <mergeCell ref="N693:N694"/>
    <mergeCell ref="N697:N698"/>
    <mergeCell ref="N700:N701"/>
    <mergeCell ref="N706:N707"/>
    <mergeCell ref="N709:N711"/>
    <mergeCell ref="N715:N716"/>
    <mergeCell ref="N718:N719"/>
    <mergeCell ref="N721:N722"/>
    <mergeCell ref="N726:N727"/>
    <mergeCell ref="N728:N730"/>
    <mergeCell ref="N734:N736"/>
    <mergeCell ref="N737:N738"/>
    <mergeCell ref="N740:N741"/>
    <mergeCell ref="N742:N743"/>
    <mergeCell ref="N744:N745"/>
    <mergeCell ref="N746:N749"/>
    <mergeCell ref="N750:N751"/>
    <mergeCell ref="N754:N755"/>
    <mergeCell ref="N760:N762"/>
    <mergeCell ref="N764:N765"/>
    <mergeCell ref="N767:N769"/>
    <mergeCell ref="N770:N771"/>
    <mergeCell ref="N773:N774"/>
    <mergeCell ref="N776:N778"/>
    <mergeCell ref="N780:N781"/>
    <mergeCell ref="N782:N785"/>
    <mergeCell ref="N786:N790"/>
    <mergeCell ref="N791:N792"/>
    <mergeCell ref="N793:N795"/>
    <mergeCell ref="N796:N798"/>
    <mergeCell ref="N799:N801"/>
    <mergeCell ref="N803:N807"/>
    <mergeCell ref="N808:N810"/>
    <mergeCell ref="N813:N814"/>
    <mergeCell ref="N816:N818"/>
    <mergeCell ref="N821:N823"/>
    <mergeCell ref="N824:N825"/>
    <mergeCell ref="N827:N828"/>
    <mergeCell ref="N839:N840"/>
    <mergeCell ref="N841:N843"/>
    <mergeCell ref="N844:N845"/>
    <mergeCell ref="N853:N854"/>
    <mergeCell ref="N857:N859"/>
    <mergeCell ref="N861:N863"/>
    <mergeCell ref="N868:N873"/>
    <mergeCell ref="N874:N876"/>
    <mergeCell ref="N877:N878"/>
    <mergeCell ref="N881:N882"/>
    <mergeCell ref="N884:N885"/>
    <mergeCell ref="N887:N888"/>
    <mergeCell ref="N889:N890"/>
    <mergeCell ref="N891:N892"/>
    <mergeCell ref="N893:N894"/>
    <mergeCell ref="N895:N896"/>
    <mergeCell ref="N897:N899"/>
    <mergeCell ref="N900:N902"/>
    <mergeCell ref="N904:N905"/>
    <mergeCell ref="N906:N907"/>
    <mergeCell ref="N908:N910"/>
    <mergeCell ref="N916:N917"/>
    <mergeCell ref="N918:N920"/>
    <mergeCell ref="N921:N922"/>
    <mergeCell ref="N928:N930"/>
    <mergeCell ref="N932:N933"/>
    <mergeCell ref="N940:N941"/>
    <mergeCell ref="N942:N945"/>
    <mergeCell ref="N946:N947"/>
    <mergeCell ref="N955:N956"/>
    <mergeCell ref="N957:N958"/>
    <mergeCell ref="N962:N963"/>
    <mergeCell ref="N968:N969"/>
    <mergeCell ref="N970:N971"/>
    <mergeCell ref="N979:N981"/>
    <mergeCell ref="N984:N985"/>
    <mergeCell ref="N986:N987"/>
    <mergeCell ref="N988:N990"/>
    <mergeCell ref="N991:N992"/>
    <mergeCell ref="N994:N995"/>
    <mergeCell ref="N996:N997"/>
    <mergeCell ref="N1003:N1004"/>
    <mergeCell ref="N1005:N1006"/>
    <mergeCell ref="N1007:N1009"/>
    <mergeCell ref="N1011:N1012"/>
    <mergeCell ref="N1016:N1018"/>
    <mergeCell ref="N1058:N1059"/>
    <mergeCell ref="N1115:N1116"/>
    <mergeCell ref="N1178:N1179"/>
    <mergeCell ref="N1186:N1187"/>
    <mergeCell ref="N1188:N1191"/>
    <mergeCell ref="N1199:N1200"/>
    <mergeCell ref="N1315:N1316"/>
    <mergeCell ref="N1319:N1320"/>
    <mergeCell ref="N1325:N1326"/>
    <mergeCell ref="N1328:N1330"/>
    <mergeCell ref="N1332:N1333"/>
    <mergeCell ref="N1334:N1335"/>
    <mergeCell ref="N1336:N1337"/>
    <mergeCell ref="N1338:N1339"/>
    <mergeCell ref="N1340:N1342"/>
    <mergeCell ref="N1344:N1345"/>
    <mergeCell ref="N1346:N1347"/>
    <mergeCell ref="N1348:N1349"/>
    <mergeCell ref="N1351:N1352"/>
    <mergeCell ref="N1353:N1354"/>
    <mergeCell ref="N1355:N1356"/>
    <mergeCell ref="N1360:N1361"/>
    <mergeCell ref="N1362:N1363"/>
    <mergeCell ref="N1364:N1365"/>
    <mergeCell ref="N1366:N1367"/>
    <mergeCell ref="N1368:N1369"/>
    <mergeCell ref="N1370:N1371"/>
    <mergeCell ref="N1374:N1377"/>
    <mergeCell ref="N1378:N1379"/>
    <mergeCell ref="N1380:N1381"/>
    <mergeCell ref="N1383:N1384"/>
    <mergeCell ref="N1389:N1390"/>
    <mergeCell ref="N1391:N1392"/>
    <mergeCell ref="N1403:N1404"/>
    <mergeCell ref="N1405:N1406"/>
    <mergeCell ref="N1410:N1411"/>
    <mergeCell ref="N1413:N1414"/>
    <mergeCell ref="N1417:N1419"/>
    <mergeCell ref="N1424:N1426"/>
    <mergeCell ref="N1432:N1433"/>
    <mergeCell ref="N1443:N1444"/>
    <mergeCell ref="N1449:N1450"/>
    <mergeCell ref="N1451:N1452"/>
    <mergeCell ref="N1453:N1456"/>
    <mergeCell ref="N1458:N1459"/>
    <mergeCell ref="N1460:N1461"/>
    <mergeCell ref="N1462:N1463"/>
    <mergeCell ref="N1465:N1466"/>
    <mergeCell ref="N1467:N1469"/>
    <mergeCell ref="N1473:N1475"/>
    <mergeCell ref="N1476:N1478"/>
    <mergeCell ref="N1479:N1480"/>
    <mergeCell ref="N1481:N1482"/>
    <mergeCell ref="N1483:N1484"/>
    <mergeCell ref="N1485:N1486"/>
    <mergeCell ref="N1489:N1492"/>
    <mergeCell ref="N1493:N1494"/>
    <mergeCell ref="N1496:N1498"/>
    <mergeCell ref="N1501:N1502"/>
    <mergeCell ref="N1508:N1509"/>
    <mergeCell ref="N1519:N1520"/>
    <mergeCell ref="N1644:N1645"/>
  </mergeCells>
  <conditionalFormatting sqref="M8">
    <cfRule type="duplicateValues" dxfId="0" priority="12"/>
  </conditionalFormatting>
  <conditionalFormatting sqref="M13">
    <cfRule type="duplicateValues" dxfId="0" priority="15"/>
  </conditionalFormatting>
  <conditionalFormatting sqref="M15">
    <cfRule type="duplicateValues" dxfId="0" priority="7"/>
  </conditionalFormatting>
  <conditionalFormatting sqref="M18">
    <cfRule type="duplicateValues" dxfId="0" priority="8"/>
  </conditionalFormatting>
  <conditionalFormatting sqref="M24">
    <cfRule type="duplicateValues" dxfId="0" priority="14"/>
  </conditionalFormatting>
  <conditionalFormatting sqref="M31">
    <cfRule type="duplicateValues" dxfId="0" priority="13"/>
  </conditionalFormatting>
  <conditionalFormatting sqref="M36">
    <cfRule type="duplicateValues" dxfId="0" priority="10"/>
  </conditionalFormatting>
  <conditionalFormatting sqref="M37">
    <cfRule type="duplicateValues" dxfId="0" priority="9"/>
  </conditionalFormatting>
  <conditionalFormatting sqref="C1316">
    <cfRule type="duplicateValues" dxfId="0" priority="4"/>
  </conditionalFormatting>
  <conditionalFormatting sqref="D1316">
    <cfRule type="duplicateValues" dxfId="0" priority="3"/>
  </conditionalFormatting>
  <conditionalFormatting sqref="E1316">
    <cfRule type="duplicateValues" dxfId="0" priority="2"/>
  </conditionalFormatting>
  <conditionalFormatting sqref="F1410">
    <cfRule type="duplicateValues" dxfId="0" priority="1"/>
  </conditionalFormatting>
  <conditionalFormatting sqref="M20:M21">
    <cfRule type="duplicateValues" dxfId="0" priority="6"/>
  </conditionalFormatting>
  <conditionalFormatting sqref="M5 M9">
    <cfRule type="duplicateValues" dxfId="0" priority="16"/>
  </conditionalFormatting>
  <conditionalFormatting sqref="M27 M30">
    <cfRule type="duplicateValues" dxfId="0" priority="11"/>
  </conditionalFormatting>
  <conditionalFormatting sqref="M39:M40 M42:M44 M46 M70:M72 M48:M52 M54 M56 M58:M59 M62 M64:M65 M67:M68 M74 M87 M83:M85 M80 M77:M78">
    <cfRule type="duplicateValues" dxfId="0" priority="5"/>
  </conditionalFormatting>
  <dataValidations count="2">
    <dataValidation type="decimal" operator="greaterThan" allowBlank="1" showInputMessage="1" showErrorMessage="1" sqref="L117 L118 L119 L120 L121 L142 L143 L162 L163 L164 L167 L170 L180 L181 L122:L124 L125:L126 L136:L137 L139:L141 L145:L146 L150:L151 L152:L161 L165:L166 L168:L169 L171:L177 L178:L179">
      <formula1>0</formula1>
    </dataValidation>
    <dataValidation allowBlank="1" showInputMessage="1" showErrorMessage="1" sqref="C134 C144:C145 F516:F518"/>
  </dataValidations>
  <pageMargins left="0.700694444444445" right="0.700694444444445" top="0.751388888888889" bottom="0.751388888888889" header="0.298611111111111" footer="0.298611111111111"/>
  <pageSetup paperSize="9" scale="74" orientation="landscape" horizontalDpi="600"/>
  <headerFooter/>
  <rowBreaks count="25" manualBreakCount="25">
    <brk id="26" max="16383" man="1"/>
    <brk id="200" max="16383" man="1"/>
    <brk id="301" max="16383" man="1"/>
    <brk id="326" max="16383" man="1"/>
    <brk id="376" max="16383" man="1"/>
    <brk id="576" max="16383" man="1"/>
    <brk id="601" max="16383" man="1"/>
    <brk id="651" max="16383" man="1"/>
    <brk id="699" max="16383" man="1"/>
    <brk id="745" max="16383" man="1"/>
    <brk id="792" max="16383" man="1"/>
    <brk id="815" max="16383" man="1"/>
    <brk id="840" max="16383" man="1"/>
    <brk id="917" max="16383" man="1"/>
    <brk id="941" max="16383" man="1"/>
    <brk id="1043" max="16383" man="1"/>
    <brk id="1265" max="16383" man="1"/>
    <brk id="1285" max="16383" man="1"/>
    <brk id="1333" max="16383" man="1"/>
    <brk id="1452" max="16383" man="1"/>
    <brk id="1475" max="16383" man="1"/>
    <brk id="1500" max="16383" man="1"/>
    <brk id="1547" max="16383" man="1"/>
    <brk id="1572" max="16383" man="1"/>
    <brk id="164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B728"/>
  <sheetViews>
    <sheetView topLeftCell="A667" workbookViewId="0">
      <selection activeCell="B675" sqref="B675"/>
    </sheetView>
  </sheetViews>
  <sheetFormatPr defaultColWidth="9" defaultRowHeight="13.5" outlineLevelCol="1"/>
  <cols>
    <col min="2" max="2" width="9.375"/>
  </cols>
  <sheetData>
    <row r="1" spans="2:2">
      <c r="B1" s="1">
        <v>2560</v>
      </c>
    </row>
    <row r="2" spans="2:2">
      <c r="B2" s="1"/>
    </row>
    <row r="3" spans="2:2">
      <c r="B3" s="1">
        <v>732</v>
      </c>
    </row>
    <row r="4" spans="2:2">
      <c r="B4" s="1"/>
    </row>
    <row r="5" spans="2:2">
      <c r="B5" s="1">
        <v>312</v>
      </c>
    </row>
    <row r="6" spans="2:2">
      <c r="B6" s="1">
        <v>504</v>
      </c>
    </row>
    <row r="7" spans="2:2">
      <c r="B7" s="1">
        <v>480</v>
      </c>
    </row>
    <row r="8" spans="2:2">
      <c r="B8" s="1">
        <v>1000</v>
      </c>
    </row>
    <row r="9" spans="2:2">
      <c r="B9" s="1">
        <v>276</v>
      </c>
    </row>
    <row r="10" spans="2:2">
      <c r="B10" s="1">
        <v>2411.2</v>
      </c>
    </row>
    <row r="11" spans="2:2">
      <c r="B11" s="1"/>
    </row>
    <row r="12" spans="2:2">
      <c r="B12" s="1">
        <v>1632</v>
      </c>
    </row>
    <row r="13" spans="2:2">
      <c r="B13" s="1"/>
    </row>
    <row r="14" spans="2:2">
      <c r="B14" s="1">
        <v>1520</v>
      </c>
    </row>
    <row r="15" spans="2:2">
      <c r="B15" s="1"/>
    </row>
    <row r="16" spans="2:2">
      <c r="B16" s="1"/>
    </row>
    <row r="17" spans="2:2">
      <c r="B17" s="1">
        <v>768</v>
      </c>
    </row>
    <row r="18" spans="2:2">
      <c r="B18" s="1">
        <v>2640</v>
      </c>
    </row>
    <row r="19" spans="2:2">
      <c r="B19" s="1"/>
    </row>
    <row r="20" spans="2:2">
      <c r="B20" s="1">
        <v>2240</v>
      </c>
    </row>
    <row r="21" spans="2:2">
      <c r="B21" s="1">
        <v>240</v>
      </c>
    </row>
    <row r="22" spans="2:2">
      <c r="B22" s="1">
        <v>216</v>
      </c>
    </row>
    <row r="23" spans="2:2">
      <c r="B23" s="1">
        <v>2084</v>
      </c>
    </row>
    <row r="24" spans="2:2">
      <c r="B24" s="1"/>
    </row>
    <row r="25" spans="2:2">
      <c r="B25" s="1"/>
    </row>
    <row r="26" spans="2:2">
      <c r="B26" s="1">
        <v>300</v>
      </c>
    </row>
    <row r="27" spans="2:2">
      <c r="B27" s="1">
        <v>324</v>
      </c>
    </row>
    <row r="28" spans="2:2">
      <c r="B28" s="1">
        <v>640</v>
      </c>
    </row>
    <row r="29" spans="2:2">
      <c r="B29" s="1">
        <v>1260</v>
      </c>
    </row>
    <row r="30" spans="2:2">
      <c r="B30" s="1">
        <v>192</v>
      </c>
    </row>
    <row r="31" spans="2:2">
      <c r="B31" s="1">
        <v>240</v>
      </c>
    </row>
    <row r="32" spans="2:2">
      <c r="B32" s="1">
        <v>2624</v>
      </c>
    </row>
    <row r="33" spans="2:2">
      <c r="B33" s="1"/>
    </row>
    <row r="34" spans="2:2">
      <c r="B34" s="1">
        <v>3600</v>
      </c>
    </row>
    <row r="35" spans="2:2">
      <c r="B35" s="1"/>
    </row>
    <row r="36" spans="2:2">
      <c r="B36" s="1"/>
    </row>
    <row r="37" spans="2:2">
      <c r="B37" s="1">
        <v>720</v>
      </c>
    </row>
    <row r="38" spans="2:2">
      <c r="B38" s="1">
        <v>5000</v>
      </c>
    </row>
    <row r="39" spans="2:2">
      <c r="B39" s="1">
        <v>2080</v>
      </c>
    </row>
    <row r="40" spans="2:2">
      <c r="B40" s="1">
        <v>1056</v>
      </c>
    </row>
    <row r="41" spans="2:2">
      <c r="B41" s="1"/>
    </row>
    <row r="42" spans="2:2">
      <c r="B42" s="1">
        <v>3168</v>
      </c>
    </row>
    <row r="43" spans="2:2">
      <c r="B43" s="1"/>
    </row>
    <row r="44" spans="2:2">
      <c r="B44" s="1">
        <v>2400</v>
      </c>
    </row>
    <row r="45" spans="2:2">
      <c r="B45" s="1"/>
    </row>
    <row r="46" spans="2:2">
      <c r="B46" s="1">
        <v>1800</v>
      </c>
    </row>
    <row r="47" spans="2:2">
      <c r="B47" s="1"/>
    </row>
    <row r="48" spans="2:2">
      <c r="B48" s="1">
        <v>480</v>
      </c>
    </row>
    <row r="49" spans="2:2">
      <c r="B49" s="1">
        <v>1536</v>
      </c>
    </row>
    <row r="50" spans="2:2">
      <c r="B50" s="1"/>
    </row>
    <row r="51" spans="2:2">
      <c r="B51" s="1">
        <v>5000</v>
      </c>
    </row>
    <row r="52" spans="2:2">
      <c r="B52" s="1"/>
    </row>
    <row r="53" spans="2:2">
      <c r="B53" s="1">
        <v>2080</v>
      </c>
    </row>
    <row r="54" spans="2:2">
      <c r="B54" s="1"/>
    </row>
    <row r="55" spans="2:2">
      <c r="B55" s="1">
        <v>3152</v>
      </c>
    </row>
    <row r="56" spans="2:2">
      <c r="B56" s="1"/>
    </row>
    <row r="57" spans="2:2">
      <c r="B57" s="1">
        <v>1440</v>
      </c>
    </row>
    <row r="58" spans="2:2">
      <c r="B58" s="1">
        <v>5000</v>
      </c>
    </row>
    <row r="59" spans="2:2">
      <c r="B59" s="1"/>
    </row>
    <row r="60" spans="2:2">
      <c r="B60" s="1">
        <v>1753.6</v>
      </c>
    </row>
    <row r="61" spans="2:2">
      <c r="B61" s="1">
        <v>1564.8</v>
      </c>
    </row>
    <row r="62" spans="2:2">
      <c r="B62" s="1"/>
    </row>
    <row r="63" spans="2:2">
      <c r="B63" s="1">
        <v>2000</v>
      </c>
    </row>
    <row r="64" spans="2:2">
      <c r="B64" s="1"/>
    </row>
    <row r="65" spans="2:2">
      <c r="B65" s="1">
        <v>798</v>
      </c>
    </row>
    <row r="66" spans="2:2">
      <c r="B66" s="1"/>
    </row>
    <row r="67" spans="2:2">
      <c r="B67" s="1">
        <v>432</v>
      </c>
    </row>
    <row r="68" spans="2:2">
      <c r="B68" s="1">
        <v>2496</v>
      </c>
    </row>
    <row r="69" spans="2:2">
      <c r="B69" s="1"/>
    </row>
    <row r="70" spans="2:2">
      <c r="B70" s="1">
        <v>1920</v>
      </c>
    </row>
    <row r="71" spans="2:2">
      <c r="B71" s="1">
        <v>1152</v>
      </c>
    </row>
    <row r="72" spans="2:2">
      <c r="B72" s="1"/>
    </row>
    <row r="73" spans="2:2">
      <c r="B73" s="1">
        <v>1920</v>
      </c>
    </row>
    <row r="74" spans="2:2">
      <c r="B74" s="1">
        <v>1280</v>
      </c>
    </row>
    <row r="75" spans="2:2">
      <c r="B75" s="1">
        <v>2376</v>
      </c>
    </row>
    <row r="76" spans="2:2">
      <c r="B76" s="1"/>
    </row>
    <row r="77" spans="2:2">
      <c r="B77" s="1">
        <v>768</v>
      </c>
    </row>
    <row r="78" spans="2:2">
      <c r="B78" s="1">
        <v>672</v>
      </c>
    </row>
    <row r="79" spans="2:2">
      <c r="B79" s="1">
        <v>1728</v>
      </c>
    </row>
    <row r="80" spans="2:2">
      <c r="B80" s="1"/>
    </row>
    <row r="81" spans="2:2">
      <c r="B81" s="1">
        <v>1408</v>
      </c>
    </row>
    <row r="82" spans="2:2">
      <c r="B82" s="1">
        <v>2048</v>
      </c>
    </row>
    <row r="83" spans="2:2">
      <c r="B83" s="1">
        <v>240</v>
      </c>
    </row>
    <row r="84" spans="2:2">
      <c r="B84" s="1">
        <v>960</v>
      </c>
    </row>
    <row r="85" spans="2:2">
      <c r="B85" s="1">
        <v>3920</v>
      </c>
    </row>
    <row r="86" spans="2:2">
      <c r="B86" s="1"/>
    </row>
    <row r="87" spans="2:2">
      <c r="B87" s="1"/>
    </row>
    <row r="88" spans="2:2">
      <c r="B88" s="1">
        <v>2560</v>
      </c>
    </row>
    <row r="89" spans="2:2">
      <c r="B89" s="1"/>
    </row>
    <row r="90" spans="2:2">
      <c r="B90" s="1">
        <v>810</v>
      </c>
    </row>
    <row r="91" spans="2:2">
      <c r="B91" s="1"/>
    </row>
    <row r="92" spans="2:2">
      <c r="B92" s="1">
        <v>360</v>
      </c>
    </row>
    <row r="93" spans="2:2">
      <c r="B93" s="1">
        <v>1440</v>
      </c>
    </row>
    <row r="94" spans="2:2">
      <c r="B94" s="1"/>
    </row>
    <row r="95" spans="2:2">
      <c r="B95" s="1">
        <v>4224</v>
      </c>
    </row>
    <row r="96" spans="2:2">
      <c r="B96" s="1"/>
    </row>
    <row r="97" spans="2:2">
      <c r="B97" s="1">
        <v>4224</v>
      </c>
    </row>
    <row r="98" spans="2:2">
      <c r="B98" s="1"/>
    </row>
    <row r="99" spans="2:2">
      <c r="B99" s="1">
        <v>1280</v>
      </c>
    </row>
    <row r="100" spans="2:2">
      <c r="B100" s="1"/>
    </row>
    <row r="101" spans="2:2">
      <c r="B101" s="1">
        <v>2880</v>
      </c>
    </row>
    <row r="102" spans="2:2">
      <c r="B102" s="1"/>
    </row>
    <row r="103" spans="2:2">
      <c r="B103" s="1">
        <v>480</v>
      </c>
    </row>
    <row r="104" spans="2:2">
      <c r="B104" s="1">
        <v>2400</v>
      </c>
    </row>
    <row r="105" spans="2:2">
      <c r="B105" s="1"/>
    </row>
    <row r="106" spans="2:2">
      <c r="B106" s="1">
        <v>2336</v>
      </c>
    </row>
    <row r="107" spans="2:2">
      <c r="B107" s="1">
        <v>2880</v>
      </c>
    </row>
    <row r="108" spans="2:2">
      <c r="B108" s="1"/>
    </row>
    <row r="109" spans="2:2">
      <c r="B109" s="1">
        <v>1920</v>
      </c>
    </row>
    <row r="110" spans="2:2">
      <c r="B110" s="1">
        <v>1984</v>
      </c>
    </row>
    <row r="111" spans="2:2">
      <c r="B111" s="1">
        <v>1272</v>
      </c>
    </row>
    <row r="112" spans="2:2">
      <c r="B112" s="1">
        <v>704</v>
      </c>
    </row>
    <row r="113" spans="2:2">
      <c r="B113" s="1">
        <v>2240</v>
      </c>
    </row>
    <row r="114" spans="2:2">
      <c r="B114" s="1">
        <v>3840</v>
      </c>
    </row>
    <row r="115" spans="2:2">
      <c r="B115" s="1">
        <v>2624</v>
      </c>
    </row>
    <row r="116" spans="2:2">
      <c r="B116" s="1">
        <v>320</v>
      </c>
    </row>
    <row r="117" spans="2:2">
      <c r="B117" s="1">
        <v>1280</v>
      </c>
    </row>
    <row r="118" spans="2:2">
      <c r="B118" s="1">
        <v>3040</v>
      </c>
    </row>
    <row r="119" spans="2:2">
      <c r="B119" s="1"/>
    </row>
    <row r="120" spans="2:2">
      <c r="B120" s="1">
        <v>3204</v>
      </c>
    </row>
    <row r="121" spans="2:2">
      <c r="B121" s="1"/>
    </row>
    <row r="122" spans="2:2">
      <c r="B122" s="1">
        <v>1960</v>
      </c>
    </row>
    <row r="123" spans="2:2">
      <c r="B123" s="1"/>
    </row>
    <row r="124" spans="2:2">
      <c r="B124" s="1">
        <v>1440</v>
      </c>
    </row>
    <row r="125" spans="2:2">
      <c r="B125" s="1">
        <v>2676</v>
      </c>
    </row>
    <row r="126" spans="2:2">
      <c r="B126" s="1"/>
    </row>
    <row r="127" spans="2:2">
      <c r="B127" s="1">
        <v>2560</v>
      </c>
    </row>
    <row r="128" spans="2:2">
      <c r="B128" s="1">
        <v>5000</v>
      </c>
    </row>
    <row r="129" spans="2:2">
      <c r="B129" s="1">
        <v>1920</v>
      </c>
    </row>
    <row r="130" spans="2:2">
      <c r="B130" s="1">
        <v>768</v>
      </c>
    </row>
    <row r="131" spans="2:2">
      <c r="B131" s="1">
        <v>1120</v>
      </c>
    </row>
    <row r="132" spans="2:2">
      <c r="B132" s="1">
        <v>2640</v>
      </c>
    </row>
    <row r="133" spans="2:2">
      <c r="B133" s="1">
        <v>1152</v>
      </c>
    </row>
    <row r="134" spans="2:2">
      <c r="B134" s="1">
        <v>768</v>
      </c>
    </row>
    <row r="135" spans="2:2">
      <c r="B135" s="1">
        <v>4800</v>
      </c>
    </row>
    <row r="136" spans="2:2">
      <c r="B136" s="1">
        <v>1920</v>
      </c>
    </row>
    <row r="137" spans="2:2">
      <c r="B137" s="1">
        <v>4320</v>
      </c>
    </row>
    <row r="138" spans="2:2">
      <c r="B138" s="1"/>
    </row>
    <row r="139" spans="2:2">
      <c r="B139" s="1">
        <v>2984</v>
      </c>
    </row>
    <row r="140" spans="2:2">
      <c r="B140" s="1"/>
    </row>
    <row r="141" spans="2:2">
      <c r="B141" s="1">
        <v>1280</v>
      </c>
    </row>
    <row r="142" spans="2:2">
      <c r="B142" s="1">
        <v>1920</v>
      </c>
    </row>
    <row r="143" spans="2:2">
      <c r="B143" s="1">
        <v>1280</v>
      </c>
    </row>
    <row r="144" spans="2:2">
      <c r="B144" s="1">
        <v>1516.8</v>
      </c>
    </row>
    <row r="145" spans="2:2">
      <c r="B145" s="1"/>
    </row>
    <row r="146" spans="2:2">
      <c r="B146" s="1">
        <v>2880</v>
      </c>
    </row>
    <row r="147" spans="2:2">
      <c r="B147" s="1"/>
    </row>
    <row r="148" spans="2:2">
      <c r="B148" s="1">
        <v>1008</v>
      </c>
    </row>
    <row r="149" spans="2:2">
      <c r="B149" s="1">
        <v>1920</v>
      </c>
    </row>
    <row r="150" spans="2:2">
      <c r="B150" s="1">
        <v>1440</v>
      </c>
    </row>
    <row r="151" spans="2:2">
      <c r="B151" s="1">
        <v>2592</v>
      </c>
    </row>
    <row r="152" spans="2:2">
      <c r="B152" s="1"/>
    </row>
    <row r="153" spans="2:2">
      <c r="B153" s="1">
        <v>240</v>
      </c>
    </row>
    <row r="154" spans="2:2">
      <c r="B154" s="1">
        <v>1200</v>
      </c>
    </row>
    <row r="155" spans="2:2">
      <c r="B155" s="1">
        <v>2115</v>
      </c>
    </row>
    <row r="156" spans="2:2">
      <c r="B156" s="1"/>
    </row>
    <row r="157" spans="2:2">
      <c r="B157" s="1"/>
    </row>
    <row r="158" spans="2:2">
      <c r="B158" s="1">
        <v>1344</v>
      </c>
    </row>
    <row r="159" spans="2:2">
      <c r="B159" s="1">
        <v>336</v>
      </c>
    </row>
    <row r="160" spans="2:2">
      <c r="B160" s="1">
        <v>270</v>
      </c>
    </row>
    <row r="161" spans="2:2">
      <c r="B161" s="1">
        <v>336</v>
      </c>
    </row>
    <row r="162" spans="2:2">
      <c r="B162" s="1">
        <v>832</v>
      </c>
    </row>
    <row r="163" spans="2:2">
      <c r="B163" s="1">
        <v>120</v>
      </c>
    </row>
    <row r="164" spans="2:2">
      <c r="B164" s="1">
        <v>1600</v>
      </c>
    </row>
    <row r="165" spans="2:2">
      <c r="B165" s="1">
        <v>1280</v>
      </c>
    </row>
    <row r="166" spans="2:2">
      <c r="B166" s="1">
        <v>5000</v>
      </c>
    </row>
    <row r="167" spans="2:2">
      <c r="B167" s="1">
        <v>1280</v>
      </c>
    </row>
    <row r="168" spans="2:2">
      <c r="B168" s="1">
        <v>1472</v>
      </c>
    </row>
    <row r="169" spans="2:2">
      <c r="B169" s="1">
        <v>1280</v>
      </c>
    </row>
    <row r="170" spans="2:2">
      <c r="B170" s="1">
        <v>3712</v>
      </c>
    </row>
    <row r="171" spans="2:2">
      <c r="B171" s="1">
        <v>1280</v>
      </c>
    </row>
    <row r="172" spans="2:2">
      <c r="B172" s="1">
        <v>960</v>
      </c>
    </row>
    <row r="173" spans="2:2">
      <c r="B173" s="1">
        <v>3840</v>
      </c>
    </row>
    <row r="174" spans="2:2">
      <c r="B174" s="1">
        <v>1920</v>
      </c>
    </row>
    <row r="175" spans="2:2">
      <c r="B175" s="1">
        <v>768</v>
      </c>
    </row>
    <row r="176" spans="2:2">
      <c r="B176" s="1">
        <v>1920</v>
      </c>
    </row>
    <row r="177" spans="2:2">
      <c r="B177" s="1">
        <v>3120</v>
      </c>
    </row>
    <row r="178" spans="2:2">
      <c r="B178" s="1">
        <v>1920</v>
      </c>
    </row>
    <row r="179" spans="2:2">
      <c r="B179" s="1">
        <v>179.2</v>
      </c>
    </row>
    <row r="180" spans="2:2">
      <c r="B180" s="1">
        <v>540</v>
      </c>
    </row>
    <row r="181" spans="2:2">
      <c r="B181" s="1">
        <v>576</v>
      </c>
    </row>
    <row r="182" spans="2:2">
      <c r="B182" s="1">
        <v>480</v>
      </c>
    </row>
    <row r="183" spans="2:2">
      <c r="B183" s="1">
        <v>1320</v>
      </c>
    </row>
    <row r="184" spans="2:2">
      <c r="B184" s="1"/>
    </row>
    <row r="185" spans="2:2">
      <c r="B185" s="1">
        <v>2144</v>
      </c>
    </row>
    <row r="186" spans="2:2">
      <c r="B186" s="1"/>
    </row>
    <row r="187" spans="2:2">
      <c r="B187" s="1">
        <v>5000</v>
      </c>
    </row>
    <row r="188" spans="2:2">
      <c r="B188" s="1">
        <v>3600</v>
      </c>
    </row>
    <row r="189" spans="2:2">
      <c r="B189" s="1">
        <v>960</v>
      </c>
    </row>
    <row r="190" spans="2:2">
      <c r="B190" s="1">
        <v>4480</v>
      </c>
    </row>
    <row r="191" spans="2:2">
      <c r="B191" s="1"/>
    </row>
    <row r="192" spans="2:2">
      <c r="B192" s="1">
        <v>5000</v>
      </c>
    </row>
    <row r="193" spans="2:2">
      <c r="B193" s="1">
        <v>5000</v>
      </c>
    </row>
    <row r="194" spans="2:2">
      <c r="B194" s="1"/>
    </row>
    <row r="195" spans="2:2">
      <c r="B195" s="1">
        <v>5000</v>
      </c>
    </row>
    <row r="196" spans="2:2">
      <c r="B196" s="1"/>
    </row>
    <row r="197" spans="2:2">
      <c r="B197" s="1"/>
    </row>
    <row r="198" spans="2:2">
      <c r="B198" s="1"/>
    </row>
    <row r="199" spans="2:2">
      <c r="B199" s="1">
        <v>2352</v>
      </c>
    </row>
    <row r="200" spans="2:2">
      <c r="B200" s="1">
        <v>1760</v>
      </c>
    </row>
    <row r="201" spans="2:2">
      <c r="B201" s="1"/>
    </row>
    <row r="202" spans="2:2">
      <c r="B202" s="1">
        <v>1856</v>
      </c>
    </row>
    <row r="203" spans="2:2">
      <c r="B203" s="1"/>
    </row>
    <row r="204" spans="2:2">
      <c r="B204" s="1">
        <v>2176</v>
      </c>
    </row>
    <row r="205" spans="2:2">
      <c r="B205" s="1">
        <v>640</v>
      </c>
    </row>
    <row r="206" spans="2:2">
      <c r="B206" s="1">
        <v>5000</v>
      </c>
    </row>
    <row r="207" spans="2:2">
      <c r="B207" s="1"/>
    </row>
    <row r="208" spans="2:2">
      <c r="B208" s="1">
        <v>5000</v>
      </c>
    </row>
    <row r="209" spans="2:2">
      <c r="B209" s="1">
        <v>320</v>
      </c>
    </row>
    <row r="210" spans="2:2">
      <c r="B210" s="1">
        <v>480</v>
      </c>
    </row>
    <row r="211" spans="2:2">
      <c r="B211" s="1">
        <v>864</v>
      </c>
    </row>
    <row r="212" spans="2:2">
      <c r="B212" s="1">
        <v>1600</v>
      </c>
    </row>
    <row r="213" spans="2:2">
      <c r="B213" s="1"/>
    </row>
    <row r="214" spans="2:2">
      <c r="B214" s="1">
        <v>1200</v>
      </c>
    </row>
    <row r="215" spans="2:2">
      <c r="B215" s="1"/>
    </row>
    <row r="216" spans="2:2">
      <c r="B216" s="1">
        <v>1760</v>
      </c>
    </row>
    <row r="217" spans="2:2">
      <c r="B217" s="1"/>
    </row>
    <row r="218" spans="2:2">
      <c r="B218" s="1">
        <v>1440</v>
      </c>
    </row>
    <row r="219" spans="2:2">
      <c r="B219" s="1">
        <v>3320</v>
      </c>
    </row>
    <row r="220" spans="2:2">
      <c r="B220" s="1">
        <v>1152</v>
      </c>
    </row>
    <row r="221" spans="2:2">
      <c r="B221" s="1">
        <v>1920</v>
      </c>
    </row>
    <row r="222" spans="2:2">
      <c r="B222" s="1">
        <v>2240</v>
      </c>
    </row>
    <row r="223" spans="2:2">
      <c r="B223" s="1">
        <v>1920</v>
      </c>
    </row>
    <row r="224" spans="2:2">
      <c r="B224" s="1">
        <v>1792</v>
      </c>
    </row>
    <row r="225" spans="2:2">
      <c r="B225" s="1">
        <v>960</v>
      </c>
    </row>
    <row r="226" spans="2:2">
      <c r="B226" s="1">
        <v>1280</v>
      </c>
    </row>
    <row r="227" spans="2:2">
      <c r="B227" s="1">
        <v>1920</v>
      </c>
    </row>
    <row r="228" spans="2:2">
      <c r="B228" s="1">
        <v>960</v>
      </c>
    </row>
    <row r="229" spans="2:2">
      <c r="B229" s="1">
        <v>960</v>
      </c>
    </row>
    <row r="230" spans="2:2">
      <c r="B230" s="1">
        <v>2688</v>
      </c>
    </row>
    <row r="231" spans="2:2">
      <c r="B231" s="1">
        <v>1280</v>
      </c>
    </row>
    <row r="232" spans="2:2">
      <c r="B232" s="1">
        <v>960</v>
      </c>
    </row>
    <row r="233" spans="2:2">
      <c r="B233" s="1">
        <v>2048</v>
      </c>
    </row>
    <row r="234" spans="2:2">
      <c r="B234" s="1">
        <v>1152</v>
      </c>
    </row>
    <row r="235" spans="2:2">
      <c r="B235" s="1">
        <v>1440</v>
      </c>
    </row>
    <row r="236" spans="2:2">
      <c r="B236" s="1">
        <v>1440</v>
      </c>
    </row>
    <row r="237" spans="2:2">
      <c r="B237" s="1">
        <v>896</v>
      </c>
    </row>
    <row r="238" spans="2:2">
      <c r="B238" s="1">
        <v>1600</v>
      </c>
    </row>
    <row r="239" spans="2:2">
      <c r="B239" s="1">
        <v>816</v>
      </c>
    </row>
    <row r="240" spans="2:2">
      <c r="B240" s="1">
        <v>240</v>
      </c>
    </row>
    <row r="241" spans="2:2">
      <c r="B241" s="1">
        <v>1600</v>
      </c>
    </row>
    <row r="242" spans="2:2">
      <c r="B242" s="1">
        <v>2560</v>
      </c>
    </row>
    <row r="243" spans="2:2">
      <c r="B243" s="1">
        <v>2368</v>
      </c>
    </row>
    <row r="244" spans="2:2">
      <c r="B244" s="1">
        <v>960</v>
      </c>
    </row>
    <row r="245" spans="2:2">
      <c r="B245" s="1">
        <v>2560</v>
      </c>
    </row>
    <row r="246" spans="2:2">
      <c r="B246" s="1">
        <v>1440</v>
      </c>
    </row>
    <row r="247" spans="2:2">
      <c r="B247" s="1">
        <v>2560</v>
      </c>
    </row>
    <row r="248" spans="2:2">
      <c r="B248" s="1">
        <v>1920</v>
      </c>
    </row>
    <row r="249" spans="2:2">
      <c r="B249" s="1">
        <v>960</v>
      </c>
    </row>
    <row r="250" spans="2:2">
      <c r="B250" s="1">
        <v>1600</v>
      </c>
    </row>
    <row r="251" spans="2:2">
      <c r="B251" s="1">
        <v>960</v>
      </c>
    </row>
    <row r="252" spans="2:2">
      <c r="B252" s="1">
        <v>1200</v>
      </c>
    </row>
    <row r="253" spans="2:2">
      <c r="B253" s="1">
        <v>4160</v>
      </c>
    </row>
    <row r="254" spans="2:2">
      <c r="B254" s="1"/>
    </row>
    <row r="255" spans="2:2">
      <c r="B255" s="1">
        <v>2656</v>
      </c>
    </row>
    <row r="256" spans="2:2">
      <c r="B256" s="1"/>
    </row>
    <row r="257" spans="2:2">
      <c r="B257" s="1">
        <v>1760</v>
      </c>
    </row>
    <row r="258" spans="2:2">
      <c r="B258" s="1"/>
    </row>
    <row r="259" spans="2:2">
      <c r="B259" s="1">
        <v>1299</v>
      </c>
    </row>
    <row r="260" spans="2:2">
      <c r="B260" s="1"/>
    </row>
    <row r="261" spans="2:2">
      <c r="B261" s="1">
        <v>2560</v>
      </c>
    </row>
    <row r="262" spans="2:2">
      <c r="B262" s="1">
        <v>2436</v>
      </c>
    </row>
    <row r="263" spans="2:2">
      <c r="B263" s="1"/>
    </row>
    <row r="264" spans="2:2">
      <c r="B264" s="1">
        <v>2560</v>
      </c>
    </row>
    <row r="265" spans="2:2">
      <c r="B265" s="1">
        <v>832</v>
      </c>
    </row>
    <row r="266" spans="2:2">
      <c r="B266" s="1">
        <v>832</v>
      </c>
    </row>
    <row r="267" spans="2:2">
      <c r="B267" s="1">
        <v>480</v>
      </c>
    </row>
    <row r="268" spans="2:2">
      <c r="B268" s="1">
        <v>1190.4</v>
      </c>
    </row>
    <row r="269" spans="2:2">
      <c r="B269" s="1">
        <v>1248</v>
      </c>
    </row>
    <row r="270" spans="2:2">
      <c r="B270" s="1">
        <v>2720</v>
      </c>
    </row>
    <row r="271" spans="2:2">
      <c r="B271" s="1"/>
    </row>
    <row r="272" spans="2:2">
      <c r="B272" s="1">
        <v>1680</v>
      </c>
    </row>
    <row r="273" spans="2:2">
      <c r="B273" s="1">
        <v>2880</v>
      </c>
    </row>
    <row r="274" spans="2:2">
      <c r="B274" s="1"/>
    </row>
    <row r="275" spans="2:2">
      <c r="B275" s="1">
        <v>800</v>
      </c>
    </row>
    <row r="276" spans="2:2">
      <c r="B276" s="1">
        <v>320</v>
      </c>
    </row>
    <row r="277" spans="2:2">
      <c r="B277" s="1">
        <v>1512</v>
      </c>
    </row>
    <row r="278" spans="2:2">
      <c r="B278" s="1"/>
    </row>
    <row r="279" spans="2:2">
      <c r="B279" s="1">
        <v>1920</v>
      </c>
    </row>
    <row r="280" spans="2:2">
      <c r="B280" s="1">
        <v>480</v>
      </c>
    </row>
    <row r="281" spans="2:2">
      <c r="B281" s="1">
        <v>1200</v>
      </c>
    </row>
    <row r="282" spans="2:2">
      <c r="B282" s="1"/>
    </row>
    <row r="283" spans="2:2">
      <c r="B283" s="1">
        <v>240</v>
      </c>
    </row>
    <row r="284" spans="2:2">
      <c r="B284" s="1">
        <v>480</v>
      </c>
    </row>
    <row r="285" spans="2:2">
      <c r="B285" s="1">
        <v>592</v>
      </c>
    </row>
    <row r="286" spans="2:2">
      <c r="B286" s="1">
        <v>2856</v>
      </c>
    </row>
    <row r="287" spans="2:2">
      <c r="B287" s="1"/>
    </row>
    <row r="288" spans="2:2">
      <c r="B288" s="1">
        <v>2560</v>
      </c>
    </row>
    <row r="289" spans="2:2">
      <c r="B289" s="1"/>
    </row>
    <row r="290" spans="2:2">
      <c r="B290" s="1">
        <v>960</v>
      </c>
    </row>
    <row r="291" spans="2:2">
      <c r="B291" s="1">
        <v>2560</v>
      </c>
    </row>
    <row r="292" spans="2:2">
      <c r="B292" s="1">
        <v>704</v>
      </c>
    </row>
    <row r="293" spans="2:2">
      <c r="B293" s="1">
        <v>3216</v>
      </c>
    </row>
    <row r="294" spans="2:2">
      <c r="B294" s="1"/>
    </row>
    <row r="295" spans="2:2">
      <c r="B295" s="1"/>
    </row>
    <row r="296" spans="2:2">
      <c r="B296" s="1">
        <v>2240</v>
      </c>
    </row>
    <row r="297" spans="2:2">
      <c r="B297" s="1">
        <v>1920</v>
      </c>
    </row>
    <row r="298" spans="2:2">
      <c r="B298" s="1"/>
    </row>
    <row r="299" spans="2:2">
      <c r="B299" s="1">
        <v>1760</v>
      </c>
    </row>
    <row r="300" spans="2:2">
      <c r="B300" s="1"/>
    </row>
    <row r="301" spans="2:2">
      <c r="B301" s="1">
        <v>576</v>
      </c>
    </row>
    <row r="302" spans="2:2">
      <c r="B302" s="1">
        <v>720</v>
      </c>
    </row>
    <row r="303" spans="2:2">
      <c r="B303" s="1">
        <v>720</v>
      </c>
    </row>
    <row r="304" spans="2:2">
      <c r="B304" s="1">
        <v>880</v>
      </c>
    </row>
    <row r="305" spans="2:2">
      <c r="B305" s="1"/>
    </row>
    <row r="306" spans="2:2">
      <c r="B306" s="1">
        <v>1024</v>
      </c>
    </row>
    <row r="307" spans="2:2">
      <c r="B307" s="1">
        <v>2880</v>
      </c>
    </row>
    <row r="308" spans="2:2">
      <c r="B308" s="1">
        <v>1088</v>
      </c>
    </row>
    <row r="309" spans="2:2">
      <c r="B309" s="1">
        <v>4160</v>
      </c>
    </row>
    <row r="310" spans="2:2">
      <c r="B310" s="1"/>
    </row>
    <row r="311" spans="2:2">
      <c r="B311" s="1">
        <v>2720</v>
      </c>
    </row>
    <row r="312" spans="2:2">
      <c r="B312" s="1"/>
    </row>
    <row r="313" spans="2:2">
      <c r="B313" s="1">
        <v>1600</v>
      </c>
    </row>
    <row r="314" spans="2:2">
      <c r="B314" s="1"/>
    </row>
    <row r="315" spans="2:2">
      <c r="B315" s="1">
        <v>2560</v>
      </c>
    </row>
    <row r="316" spans="2:2">
      <c r="B316" s="1">
        <v>360</v>
      </c>
    </row>
    <row r="317" spans="2:2">
      <c r="B317" s="1">
        <v>320</v>
      </c>
    </row>
    <row r="318" spans="2:2">
      <c r="B318" s="1">
        <v>2240</v>
      </c>
    </row>
    <row r="319" spans="2:2">
      <c r="B319" s="1">
        <v>1920</v>
      </c>
    </row>
    <row r="320" spans="2:2">
      <c r="B320" s="1">
        <v>3328</v>
      </c>
    </row>
    <row r="321" spans="2:2">
      <c r="B321" s="1">
        <v>2240</v>
      </c>
    </row>
    <row r="322" spans="2:2">
      <c r="B322" s="1">
        <v>3936</v>
      </c>
    </row>
    <row r="323" spans="2:2">
      <c r="B323" s="1"/>
    </row>
    <row r="324" spans="2:2">
      <c r="B324" s="1">
        <v>4040</v>
      </c>
    </row>
    <row r="325" spans="2:2">
      <c r="B325" s="1">
        <v>780</v>
      </c>
    </row>
    <row r="326" spans="2:2">
      <c r="B326" s="1">
        <v>3072</v>
      </c>
    </row>
    <row r="327" spans="2:2">
      <c r="B327" s="1"/>
    </row>
    <row r="328" spans="2:2">
      <c r="B328" s="1">
        <v>2400</v>
      </c>
    </row>
    <row r="329" spans="2:2">
      <c r="B329" s="1">
        <v>1664</v>
      </c>
    </row>
    <row r="330" spans="2:2">
      <c r="B330" s="1">
        <v>1024</v>
      </c>
    </row>
    <row r="331" spans="2:2">
      <c r="B331" s="1">
        <v>672</v>
      </c>
    </row>
    <row r="332" spans="2:2">
      <c r="B332" s="1">
        <v>1520</v>
      </c>
    </row>
    <row r="333" spans="2:2">
      <c r="B333" s="1"/>
    </row>
    <row r="334" spans="2:2">
      <c r="B334" s="1">
        <v>480</v>
      </c>
    </row>
    <row r="335" spans="2:2">
      <c r="B335" s="1">
        <v>2720</v>
      </c>
    </row>
    <row r="336" spans="2:2">
      <c r="B336" s="1"/>
    </row>
    <row r="337" spans="2:2">
      <c r="B337" s="1"/>
    </row>
    <row r="338" spans="2:2">
      <c r="B338" s="1">
        <v>3400</v>
      </c>
    </row>
    <row r="339" spans="2:2">
      <c r="B339" s="1">
        <v>1206.4</v>
      </c>
    </row>
    <row r="340" spans="2:2">
      <c r="B340" s="1"/>
    </row>
    <row r="341" spans="2:2">
      <c r="B341" s="1">
        <v>2232</v>
      </c>
    </row>
    <row r="342" spans="2:2">
      <c r="B342" s="1"/>
    </row>
    <row r="343" spans="2:2">
      <c r="B343" s="1">
        <v>1600</v>
      </c>
    </row>
    <row r="344" spans="2:2">
      <c r="B344" s="1"/>
    </row>
    <row r="345" spans="2:2">
      <c r="B345" s="1">
        <v>690</v>
      </c>
    </row>
    <row r="346" spans="2:2">
      <c r="B346" s="1"/>
    </row>
    <row r="347" spans="2:2">
      <c r="B347" s="1">
        <v>5000</v>
      </c>
    </row>
    <row r="348" spans="2:2">
      <c r="B348" s="1"/>
    </row>
    <row r="349" spans="2:2">
      <c r="B349" s="1"/>
    </row>
    <row r="350" spans="2:2">
      <c r="B350" s="1">
        <v>720</v>
      </c>
    </row>
    <row r="351" spans="2:2">
      <c r="B351" s="1">
        <v>2880</v>
      </c>
    </row>
    <row r="352" spans="2:2">
      <c r="B352" s="1"/>
    </row>
    <row r="353" spans="2:2">
      <c r="B353" s="1">
        <v>1831.2</v>
      </c>
    </row>
    <row r="354" spans="2:2">
      <c r="B354" s="1"/>
    </row>
    <row r="355" spans="2:2">
      <c r="B355" s="1">
        <v>2560</v>
      </c>
    </row>
    <row r="356" spans="2:2">
      <c r="B356" s="1"/>
    </row>
    <row r="357" spans="2:2">
      <c r="B357" s="1">
        <v>560</v>
      </c>
    </row>
    <row r="358" spans="2:2">
      <c r="B358" s="1">
        <v>600</v>
      </c>
    </row>
    <row r="359" spans="2:2">
      <c r="B359" s="1"/>
    </row>
    <row r="360" spans="2:2">
      <c r="B360" s="1">
        <v>1600</v>
      </c>
    </row>
    <row r="361" spans="2:2">
      <c r="B361" s="1"/>
    </row>
    <row r="362" spans="2:2">
      <c r="B362" s="1">
        <v>1248</v>
      </c>
    </row>
    <row r="363" spans="2:2">
      <c r="B363" s="1"/>
    </row>
    <row r="364" spans="2:2">
      <c r="B364" s="1">
        <v>264</v>
      </c>
    </row>
    <row r="365" spans="2:2">
      <c r="B365" s="1">
        <v>880</v>
      </c>
    </row>
    <row r="366" spans="2:2">
      <c r="B366" s="1">
        <v>234</v>
      </c>
    </row>
    <row r="367" spans="2:2">
      <c r="B367" s="1">
        <v>780</v>
      </c>
    </row>
    <row r="368" spans="2:2">
      <c r="B368" s="1"/>
    </row>
    <row r="369" spans="2:2">
      <c r="B369" s="1">
        <v>1488</v>
      </c>
    </row>
    <row r="370" spans="2:2">
      <c r="B370" s="1"/>
    </row>
    <row r="371" spans="2:2">
      <c r="B371" s="1">
        <v>2448</v>
      </c>
    </row>
    <row r="372" spans="2:2">
      <c r="B372" s="1"/>
    </row>
    <row r="373" spans="2:2">
      <c r="B373" s="1">
        <v>5000</v>
      </c>
    </row>
    <row r="374" spans="2:2">
      <c r="B374" s="1"/>
    </row>
    <row r="375" spans="2:2">
      <c r="B375" s="1">
        <v>5000</v>
      </c>
    </row>
    <row r="376" spans="2:2">
      <c r="B376" s="1"/>
    </row>
    <row r="377" spans="2:2">
      <c r="B377" s="1">
        <v>2440</v>
      </c>
    </row>
    <row r="378" spans="2:2">
      <c r="B378" s="1"/>
    </row>
    <row r="379" spans="2:2">
      <c r="B379" s="1">
        <v>960</v>
      </c>
    </row>
    <row r="380" spans="2:2">
      <c r="B380" s="1">
        <v>2544</v>
      </c>
    </row>
    <row r="381" spans="2:2">
      <c r="B381" s="1">
        <v>3880</v>
      </c>
    </row>
    <row r="382" spans="2:2">
      <c r="B382" s="1"/>
    </row>
    <row r="383" spans="2:2">
      <c r="B383" s="1"/>
    </row>
    <row r="384" spans="2:2">
      <c r="B384" s="1"/>
    </row>
    <row r="385" spans="2:2">
      <c r="B385" s="1">
        <v>1600</v>
      </c>
    </row>
    <row r="386" spans="2:2">
      <c r="B386" s="1"/>
    </row>
    <row r="387" spans="2:2">
      <c r="B387" s="1">
        <v>2960</v>
      </c>
    </row>
    <row r="388" spans="2:2">
      <c r="B388" s="1"/>
    </row>
    <row r="389" spans="2:2">
      <c r="B389" s="1">
        <v>960</v>
      </c>
    </row>
    <row r="390" spans="2:2">
      <c r="B390" s="1">
        <v>3200</v>
      </c>
    </row>
    <row r="391" spans="2:2">
      <c r="B391" s="1"/>
    </row>
    <row r="392" spans="2:2">
      <c r="B392" s="1">
        <v>720</v>
      </c>
    </row>
    <row r="393" spans="2:2">
      <c r="B393" s="1">
        <v>768</v>
      </c>
    </row>
    <row r="394" spans="2:2">
      <c r="B394" s="1">
        <v>324</v>
      </c>
    </row>
    <row r="395" spans="2:2">
      <c r="B395" s="1">
        <v>3200</v>
      </c>
    </row>
    <row r="396" spans="2:2">
      <c r="B396" s="1">
        <v>1312</v>
      </c>
    </row>
    <row r="397" spans="2:2">
      <c r="B397" s="1"/>
    </row>
    <row r="398" spans="2:2">
      <c r="B398" s="1">
        <v>2368</v>
      </c>
    </row>
    <row r="399" spans="2:2">
      <c r="B399" s="1"/>
    </row>
    <row r="400" spans="2:2">
      <c r="B400" s="1">
        <v>2400</v>
      </c>
    </row>
    <row r="401" spans="2:2">
      <c r="B401" s="1">
        <v>1152</v>
      </c>
    </row>
    <row r="402" spans="2:2">
      <c r="B402" s="1">
        <v>680</v>
      </c>
    </row>
    <row r="403" spans="2:2">
      <c r="B403" s="1">
        <v>1280</v>
      </c>
    </row>
    <row r="404" spans="2:2">
      <c r="B404" s="1">
        <v>768</v>
      </c>
    </row>
    <row r="405" spans="2:2">
      <c r="B405" s="1">
        <v>960</v>
      </c>
    </row>
    <row r="406" spans="2:2">
      <c r="B406" s="1">
        <v>2188.8</v>
      </c>
    </row>
    <row r="407" spans="2:2">
      <c r="B407" s="1">
        <v>2560</v>
      </c>
    </row>
    <row r="408" spans="2:2">
      <c r="B408" s="1">
        <v>160</v>
      </c>
    </row>
    <row r="409" spans="2:2">
      <c r="B409" s="1">
        <v>3288</v>
      </c>
    </row>
    <row r="410" spans="2:2">
      <c r="B410" s="1">
        <v>1600</v>
      </c>
    </row>
    <row r="411" spans="2:2">
      <c r="B411" s="1"/>
    </row>
    <row r="412" spans="2:2">
      <c r="B412" s="1">
        <v>3120</v>
      </c>
    </row>
    <row r="413" spans="2:2">
      <c r="B413" s="1"/>
    </row>
    <row r="414" spans="2:2">
      <c r="B414" s="1">
        <v>480</v>
      </c>
    </row>
    <row r="415" spans="2:2">
      <c r="B415" s="1">
        <v>3200</v>
      </c>
    </row>
    <row r="416" spans="2:2">
      <c r="B416" s="1">
        <v>3200</v>
      </c>
    </row>
    <row r="417" spans="2:2">
      <c r="B417" s="1">
        <v>5000</v>
      </c>
    </row>
    <row r="418" spans="2:2">
      <c r="B418" s="1"/>
    </row>
    <row r="419" spans="2:2">
      <c r="B419" s="1">
        <v>1260</v>
      </c>
    </row>
    <row r="420" spans="2:2">
      <c r="B420" s="1">
        <v>2100</v>
      </c>
    </row>
    <row r="421" spans="2:2">
      <c r="B421" s="1"/>
    </row>
    <row r="422" spans="2:2">
      <c r="B422" s="1">
        <v>300</v>
      </c>
    </row>
    <row r="423" spans="2:2">
      <c r="B423" s="1">
        <v>546</v>
      </c>
    </row>
    <row r="424" spans="2:2">
      <c r="B424" s="1">
        <v>2640</v>
      </c>
    </row>
    <row r="425" spans="2:2">
      <c r="B425" s="1"/>
    </row>
    <row r="426" spans="2:2">
      <c r="B426" s="1"/>
    </row>
    <row r="427" spans="2:2">
      <c r="B427" s="1">
        <v>1440</v>
      </c>
    </row>
    <row r="428" spans="2:2">
      <c r="B428" s="1">
        <v>1408</v>
      </c>
    </row>
    <row r="429" spans="2:2">
      <c r="B429" s="1">
        <v>1024</v>
      </c>
    </row>
    <row r="430" spans="2:2">
      <c r="B430" s="1">
        <v>640</v>
      </c>
    </row>
    <row r="431" spans="2:2">
      <c r="B431" s="1">
        <v>1600</v>
      </c>
    </row>
    <row r="432" spans="2:2">
      <c r="B432" s="1"/>
    </row>
    <row r="433" spans="2:2">
      <c r="B433" s="1"/>
    </row>
    <row r="434" spans="2:2">
      <c r="B434" s="1">
        <v>288</v>
      </c>
    </row>
    <row r="435" spans="2:2">
      <c r="B435" s="1">
        <v>240</v>
      </c>
    </row>
    <row r="436" spans="2:2">
      <c r="B436" s="1">
        <v>1440</v>
      </c>
    </row>
    <row r="437" spans="2:2">
      <c r="B437" s="1">
        <v>5000</v>
      </c>
    </row>
    <row r="438" spans="2:2">
      <c r="B438" s="1">
        <v>1088</v>
      </c>
    </row>
    <row r="439" spans="2:2">
      <c r="B439" s="1">
        <v>1504</v>
      </c>
    </row>
    <row r="440" spans="2:2">
      <c r="B440" s="1"/>
    </row>
    <row r="441" spans="2:2">
      <c r="B441" s="1">
        <v>2058</v>
      </c>
    </row>
    <row r="442" spans="2:2">
      <c r="B442" s="1">
        <v>1120</v>
      </c>
    </row>
    <row r="443" spans="2:2">
      <c r="B443" s="1">
        <v>748.8</v>
      </c>
    </row>
    <row r="444" spans="2:2">
      <c r="B444" s="1">
        <v>448</v>
      </c>
    </row>
    <row r="445" spans="2:2">
      <c r="B445" s="1">
        <v>480</v>
      </c>
    </row>
    <row r="446" spans="2:2">
      <c r="B446" s="1">
        <v>2304</v>
      </c>
    </row>
    <row r="447" spans="2:2">
      <c r="B447" s="1">
        <v>1600</v>
      </c>
    </row>
    <row r="448" spans="2:2">
      <c r="B448" s="1">
        <v>3200</v>
      </c>
    </row>
    <row r="449" spans="2:2">
      <c r="B449" s="1">
        <v>1920</v>
      </c>
    </row>
    <row r="450" spans="2:2">
      <c r="B450" s="1">
        <v>3577.6</v>
      </c>
    </row>
    <row r="451" spans="2:2">
      <c r="B451" s="1"/>
    </row>
    <row r="452" spans="2:2">
      <c r="B452" s="1">
        <v>624</v>
      </c>
    </row>
    <row r="453" spans="2:2">
      <c r="B453" s="1">
        <v>1296</v>
      </c>
    </row>
    <row r="454" spans="2:2">
      <c r="B454" s="1">
        <v>1280</v>
      </c>
    </row>
    <row r="455" spans="2:2">
      <c r="B455" s="1">
        <v>3840</v>
      </c>
    </row>
    <row r="456" spans="2:2">
      <c r="B456" s="1">
        <v>1312</v>
      </c>
    </row>
    <row r="457" spans="2:2">
      <c r="B457" s="1"/>
    </row>
    <row r="458" spans="2:2">
      <c r="B458" s="1">
        <v>3014.4</v>
      </c>
    </row>
    <row r="459" spans="2:2">
      <c r="B459" s="1"/>
    </row>
    <row r="460" spans="2:2">
      <c r="B460" s="1">
        <v>2916</v>
      </c>
    </row>
    <row r="461" spans="2:2">
      <c r="B461" s="1"/>
    </row>
    <row r="462" spans="2:2">
      <c r="B462" s="1"/>
    </row>
    <row r="463" spans="2:2">
      <c r="B463" s="1"/>
    </row>
    <row r="464" spans="2:2">
      <c r="B464" s="1">
        <v>960</v>
      </c>
    </row>
    <row r="465" spans="2:2">
      <c r="B465" s="1">
        <v>2352</v>
      </c>
    </row>
    <row r="466" spans="2:2">
      <c r="B466" s="1"/>
    </row>
    <row r="467" spans="2:2">
      <c r="B467" s="1">
        <v>1600</v>
      </c>
    </row>
    <row r="468" spans="2:2">
      <c r="B468" s="1"/>
    </row>
    <row r="469" spans="2:2">
      <c r="B469" s="1">
        <v>552</v>
      </c>
    </row>
    <row r="470" spans="2:2">
      <c r="B470" s="1"/>
    </row>
    <row r="471" spans="2:2">
      <c r="B471" s="1">
        <v>832</v>
      </c>
    </row>
    <row r="472" spans="2:2">
      <c r="B472" s="1">
        <v>1408</v>
      </c>
    </row>
    <row r="473" spans="2:2">
      <c r="B473" s="1"/>
    </row>
    <row r="474" spans="2:2">
      <c r="B474" s="1">
        <v>3352</v>
      </c>
    </row>
    <row r="475" spans="2:2">
      <c r="B475" s="1"/>
    </row>
    <row r="476" spans="2:2">
      <c r="B476" s="1"/>
    </row>
    <row r="477" spans="2:2">
      <c r="B477" s="1">
        <v>640</v>
      </c>
    </row>
    <row r="478" spans="2:2">
      <c r="B478" s="1">
        <v>128</v>
      </c>
    </row>
    <row r="479" spans="2:2">
      <c r="B479" s="1">
        <v>1600</v>
      </c>
    </row>
    <row r="480" spans="2:2">
      <c r="B480" s="1">
        <v>2856</v>
      </c>
    </row>
    <row r="481" spans="2:2">
      <c r="B481" s="1"/>
    </row>
    <row r="482" spans="2:2">
      <c r="B482" s="1"/>
    </row>
    <row r="483" spans="2:2">
      <c r="B483" s="1">
        <v>2400</v>
      </c>
    </row>
    <row r="484" spans="2:2">
      <c r="B484" s="1"/>
    </row>
    <row r="485" spans="2:2">
      <c r="B485" s="1"/>
    </row>
    <row r="486" spans="2:2">
      <c r="B486" s="1">
        <v>1040</v>
      </c>
    </row>
    <row r="487" spans="2:2">
      <c r="B487" s="1"/>
    </row>
    <row r="488" spans="2:2">
      <c r="B488" s="1">
        <v>960</v>
      </c>
    </row>
    <row r="489" spans="2:2">
      <c r="B489" s="1"/>
    </row>
    <row r="490" spans="2:2">
      <c r="B490" s="1">
        <v>2120</v>
      </c>
    </row>
    <row r="491" spans="2:2">
      <c r="B491" s="1"/>
    </row>
    <row r="492" spans="2:2">
      <c r="B492" s="1">
        <v>2600</v>
      </c>
    </row>
    <row r="493" spans="2:2">
      <c r="B493" s="1"/>
    </row>
    <row r="494" spans="2:2">
      <c r="B494" s="1">
        <v>400</v>
      </c>
    </row>
    <row r="495" spans="2:2">
      <c r="B495" s="1">
        <v>960</v>
      </c>
    </row>
    <row r="496" spans="2:2">
      <c r="B496" s="1">
        <v>2600</v>
      </c>
    </row>
    <row r="497" spans="2:2">
      <c r="B497" s="1"/>
    </row>
    <row r="498" spans="2:2">
      <c r="B498" s="1"/>
    </row>
    <row r="499" spans="2:2">
      <c r="B499" s="1"/>
    </row>
    <row r="500" spans="2:2">
      <c r="B500" s="1">
        <v>880</v>
      </c>
    </row>
    <row r="501" spans="2:2">
      <c r="B501" s="1"/>
    </row>
    <row r="502" spans="2:2">
      <c r="B502" s="1">
        <v>480</v>
      </c>
    </row>
    <row r="503" spans="2:2">
      <c r="B503" s="1">
        <v>840</v>
      </c>
    </row>
    <row r="504" spans="2:2">
      <c r="B504" s="1"/>
    </row>
    <row r="505" spans="2:2">
      <c r="B505" s="1"/>
    </row>
    <row r="506" spans="2:2">
      <c r="B506" s="1">
        <v>4620</v>
      </c>
    </row>
    <row r="507" spans="2:2">
      <c r="B507" s="1">
        <v>960</v>
      </c>
    </row>
    <row r="508" spans="2:2">
      <c r="B508" s="1">
        <v>5000</v>
      </c>
    </row>
    <row r="509" spans="2:2">
      <c r="B509" s="1"/>
    </row>
    <row r="510" spans="2:2">
      <c r="B510" s="1">
        <v>900</v>
      </c>
    </row>
    <row r="511" spans="2:2">
      <c r="B511" s="1">
        <v>720</v>
      </c>
    </row>
    <row r="512" spans="2:2">
      <c r="B512" s="1">
        <v>360</v>
      </c>
    </row>
    <row r="513" spans="2:2">
      <c r="B513" s="1">
        <v>1000</v>
      </c>
    </row>
    <row r="514" spans="2:2">
      <c r="B514" s="1">
        <v>2700</v>
      </c>
    </row>
    <row r="515" spans="2:2">
      <c r="B515" s="1">
        <v>1260</v>
      </c>
    </row>
    <row r="516" spans="2:2">
      <c r="B516" s="1"/>
    </row>
    <row r="517" spans="2:2">
      <c r="B517" s="1">
        <v>1040</v>
      </c>
    </row>
    <row r="518" spans="2:2">
      <c r="B518" s="1"/>
    </row>
    <row r="519" spans="2:2">
      <c r="B519" s="1">
        <v>1488</v>
      </c>
    </row>
    <row r="520" spans="2:2">
      <c r="B520" s="1"/>
    </row>
    <row r="521" spans="2:2">
      <c r="B521" s="1">
        <v>1800</v>
      </c>
    </row>
    <row r="522" spans="2:2">
      <c r="B522" s="1"/>
    </row>
    <row r="523" spans="2:2">
      <c r="B523" s="1">
        <v>1760</v>
      </c>
    </row>
    <row r="524" spans="2:2">
      <c r="B524" s="1"/>
    </row>
    <row r="525" spans="2:2">
      <c r="B525" s="1">
        <v>640</v>
      </c>
    </row>
    <row r="526" spans="2:2">
      <c r="B526" s="1">
        <v>800</v>
      </c>
    </row>
    <row r="527" spans="2:2">
      <c r="B527" s="1"/>
    </row>
    <row r="528" spans="2:2">
      <c r="B528" s="1">
        <v>396</v>
      </c>
    </row>
    <row r="529" spans="2:2">
      <c r="B529" s="1">
        <v>432</v>
      </c>
    </row>
    <row r="530" spans="2:2">
      <c r="B530" s="1">
        <v>528</v>
      </c>
    </row>
    <row r="531" spans="2:2">
      <c r="B531" s="1">
        <v>360</v>
      </c>
    </row>
    <row r="532" spans="2:2">
      <c r="B532" s="1">
        <v>720</v>
      </c>
    </row>
    <row r="533" spans="2:2">
      <c r="B533" s="1">
        <v>1080</v>
      </c>
    </row>
    <row r="534" spans="2:2">
      <c r="B534" s="1">
        <v>900</v>
      </c>
    </row>
    <row r="535" spans="2:2">
      <c r="B535" s="1">
        <v>320</v>
      </c>
    </row>
    <row r="536" spans="2:2">
      <c r="B536" s="1">
        <v>1920</v>
      </c>
    </row>
    <row r="537" spans="2:2">
      <c r="B537" s="1">
        <v>1920</v>
      </c>
    </row>
    <row r="538" spans="2:2">
      <c r="B538" s="1">
        <v>720</v>
      </c>
    </row>
    <row r="539" spans="2:2">
      <c r="B539" s="1">
        <v>2400</v>
      </c>
    </row>
    <row r="540" spans="2:2">
      <c r="B540" s="1">
        <v>576</v>
      </c>
    </row>
    <row r="541" spans="2:2">
      <c r="B541" s="1">
        <v>720</v>
      </c>
    </row>
    <row r="542" spans="2:2">
      <c r="B542" s="1">
        <v>720</v>
      </c>
    </row>
    <row r="543" spans="2:2">
      <c r="B543" s="1">
        <v>960</v>
      </c>
    </row>
    <row r="544" spans="2:2">
      <c r="B544" s="1">
        <v>960</v>
      </c>
    </row>
    <row r="545" spans="2:2">
      <c r="B545" s="1">
        <v>720</v>
      </c>
    </row>
    <row r="546" spans="2:2">
      <c r="B546" s="1">
        <v>1056</v>
      </c>
    </row>
    <row r="547" spans="2:2">
      <c r="B547" s="1">
        <v>720</v>
      </c>
    </row>
    <row r="548" spans="2:2">
      <c r="B548" s="1">
        <v>864</v>
      </c>
    </row>
    <row r="549" spans="2:2">
      <c r="B549" s="1">
        <v>720</v>
      </c>
    </row>
    <row r="550" spans="2:2">
      <c r="B550" s="1">
        <v>720</v>
      </c>
    </row>
    <row r="551" spans="2:2">
      <c r="B551" s="1">
        <v>1200</v>
      </c>
    </row>
    <row r="552" spans="2:2">
      <c r="B552" s="1">
        <v>2454</v>
      </c>
    </row>
    <row r="553" spans="2:2">
      <c r="B553" s="1"/>
    </row>
    <row r="554" spans="2:2">
      <c r="B554" s="1">
        <v>1968</v>
      </c>
    </row>
    <row r="555" spans="2:2">
      <c r="B555" s="1">
        <v>3980</v>
      </c>
    </row>
    <row r="556" spans="2:2">
      <c r="B556" s="1"/>
    </row>
    <row r="557" spans="2:2">
      <c r="B557" s="1"/>
    </row>
    <row r="558" spans="2:2">
      <c r="B558" s="1">
        <v>907.2</v>
      </c>
    </row>
    <row r="559" spans="2:2">
      <c r="B559" s="1">
        <v>5000</v>
      </c>
    </row>
    <row r="560" spans="2:2">
      <c r="B560" s="1">
        <v>2790.4</v>
      </c>
    </row>
    <row r="561" spans="2:2">
      <c r="B561" s="1"/>
    </row>
    <row r="562" spans="2:2">
      <c r="B562" s="1">
        <v>768</v>
      </c>
    </row>
    <row r="563" spans="2:2">
      <c r="B563" s="1">
        <v>4224</v>
      </c>
    </row>
    <row r="564" spans="2:2">
      <c r="B564" s="1">
        <v>960</v>
      </c>
    </row>
    <row r="565" spans="2:2">
      <c r="B565" s="1">
        <v>2240</v>
      </c>
    </row>
    <row r="566" spans="2:2">
      <c r="B566" s="1">
        <v>2560</v>
      </c>
    </row>
    <row r="567" spans="2:2">
      <c r="B567" s="1">
        <v>1600</v>
      </c>
    </row>
    <row r="568" spans="2:2">
      <c r="B568" s="1">
        <v>1728</v>
      </c>
    </row>
    <row r="569" spans="2:2">
      <c r="B569" s="1">
        <v>1737.6</v>
      </c>
    </row>
    <row r="570" spans="2:2">
      <c r="B570" s="1"/>
    </row>
    <row r="571" spans="2:2">
      <c r="B571" s="1">
        <v>1504</v>
      </c>
    </row>
    <row r="572" spans="2:2">
      <c r="B572" s="1"/>
    </row>
    <row r="573" spans="2:2">
      <c r="B573" s="1">
        <v>1200</v>
      </c>
    </row>
    <row r="574" spans="2:2">
      <c r="B574" s="1">
        <v>2696</v>
      </c>
    </row>
    <row r="575" spans="2:2">
      <c r="B575" s="1"/>
    </row>
    <row r="576" spans="2:2">
      <c r="B576" s="1"/>
    </row>
    <row r="577" spans="2:2">
      <c r="B577" s="1">
        <v>5000</v>
      </c>
    </row>
    <row r="578" spans="2:2">
      <c r="B578" s="1">
        <v>1032</v>
      </c>
    </row>
    <row r="579" spans="2:2">
      <c r="B579" s="1">
        <v>360</v>
      </c>
    </row>
    <row r="580" spans="2:2">
      <c r="B580" s="1">
        <v>1536</v>
      </c>
    </row>
    <row r="581" spans="2:2">
      <c r="B581" s="1"/>
    </row>
    <row r="582" spans="2:2">
      <c r="B582" s="1">
        <v>2100</v>
      </c>
    </row>
    <row r="583" spans="2:2">
      <c r="B583" s="1">
        <v>704</v>
      </c>
    </row>
    <row r="584" spans="2:2">
      <c r="B584" s="1">
        <v>960</v>
      </c>
    </row>
    <row r="585" spans="2:2">
      <c r="B585" s="1">
        <v>864</v>
      </c>
    </row>
    <row r="586" spans="2:2">
      <c r="B586" s="1">
        <v>2304</v>
      </c>
    </row>
    <row r="587" spans="2:2">
      <c r="B587" s="1">
        <v>2560</v>
      </c>
    </row>
    <row r="588" spans="2:2">
      <c r="B588" s="1">
        <v>1920</v>
      </c>
    </row>
    <row r="589" spans="2:2">
      <c r="B589" s="1">
        <v>960</v>
      </c>
    </row>
    <row r="590" spans="2:2">
      <c r="B590" s="1">
        <v>2400</v>
      </c>
    </row>
    <row r="591" spans="2:2">
      <c r="B591" s="1">
        <v>1920</v>
      </c>
    </row>
    <row r="592" spans="2:2">
      <c r="B592" s="1">
        <v>3200</v>
      </c>
    </row>
    <row r="593" spans="2:2">
      <c r="B593" s="1">
        <v>2560</v>
      </c>
    </row>
    <row r="594" spans="2:2">
      <c r="B594" s="1">
        <v>3240</v>
      </c>
    </row>
    <row r="595" spans="2:2">
      <c r="B595" s="1"/>
    </row>
    <row r="596" spans="2:2">
      <c r="B596" s="1">
        <v>1920</v>
      </c>
    </row>
    <row r="597" spans="2:2">
      <c r="B597" s="1">
        <v>2560</v>
      </c>
    </row>
    <row r="598" spans="2:2">
      <c r="B598" s="1">
        <v>5000</v>
      </c>
    </row>
    <row r="599" spans="2:2">
      <c r="B599" s="1"/>
    </row>
    <row r="600" spans="2:2">
      <c r="B600" s="1">
        <v>4928</v>
      </c>
    </row>
    <row r="601" spans="2:2">
      <c r="B601" s="1"/>
    </row>
    <row r="602" spans="2:2">
      <c r="B602" s="1">
        <v>4800</v>
      </c>
    </row>
    <row r="603" spans="2:2">
      <c r="B603" s="1"/>
    </row>
    <row r="604" spans="2:2">
      <c r="B604" s="1">
        <v>5000</v>
      </c>
    </row>
    <row r="605" spans="2:2">
      <c r="B605" s="1"/>
    </row>
    <row r="606" spans="2:2">
      <c r="B606" s="1">
        <v>1920</v>
      </c>
    </row>
    <row r="607" spans="2:2">
      <c r="B607" s="1">
        <v>1920</v>
      </c>
    </row>
    <row r="608" spans="2:2">
      <c r="B608" s="1">
        <v>2368</v>
      </c>
    </row>
    <row r="609" spans="2:2">
      <c r="B609" s="1">
        <v>2160</v>
      </c>
    </row>
    <row r="610" spans="2:2">
      <c r="B610" s="1">
        <v>1440</v>
      </c>
    </row>
    <row r="611" spans="2:2">
      <c r="B611" s="1">
        <v>2368</v>
      </c>
    </row>
    <row r="612" spans="2:2">
      <c r="B612" s="1">
        <v>2560</v>
      </c>
    </row>
    <row r="613" spans="2:2">
      <c r="B613" s="1">
        <v>1536</v>
      </c>
    </row>
    <row r="614" spans="2:2">
      <c r="B614" s="1">
        <v>5000</v>
      </c>
    </row>
    <row r="615" spans="2:2">
      <c r="B615" s="1">
        <v>2112</v>
      </c>
    </row>
    <row r="616" spans="2:2">
      <c r="B616" s="1">
        <v>3440</v>
      </c>
    </row>
    <row r="617" spans="2:2">
      <c r="B617" s="1"/>
    </row>
    <row r="618" spans="2:2">
      <c r="B618" s="1">
        <v>1312</v>
      </c>
    </row>
    <row r="619" spans="2:2">
      <c r="B619" s="1"/>
    </row>
    <row r="620" spans="2:2">
      <c r="B620" s="1">
        <v>1088</v>
      </c>
    </row>
    <row r="621" spans="2:2">
      <c r="B621" s="1">
        <v>5000</v>
      </c>
    </row>
    <row r="622" spans="2:2">
      <c r="B622" s="1">
        <v>5000</v>
      </c>
    </row>
    <row r="623" spans="2:2">
      <c r="B623" s="1">
        <v>768</v>
      </c>
    </row>
    <row r="624" spans="2:2">
      <c r="B624" s="1">
        <v>2720</v>
      </c>
    </row>
    <row r="625" spans="2:2">
      <c r="B625" s="1"/>
    </row>
    <row r="626" spans="2:2">
      <c r="B626" s="1"/>
    </row>
    <row r="627" spans="2:2">
      <c r="B627" s="1">
        <v>672</v>
      </c>
    </row>
    <row r="628" spans="2:2">
      <c r="B628" s="1">
        <v>2640</v>
      </c>
    </row>
    <row r="629" spans="2:2">
      <c r="B629" s="1"/>
    </row>
    <row r="630" spans="2:2">
      <c r="B630" s="1">
        <v>1280</v>
      </c>
    </row>
    <row r="631" spans="2:2">
      <c r="B631" s="1">
        <v>1920</v>
      </c>
    </row>
    <row r="632" spans="2:2">
      <c r="B632" s="1">
        <v>480</v>
      </c>
    </row>
    <row r="633" spans="2:2">
      <c r="B633" s="1">
        <v>2560</v>
      </c>
    </row>
    <row r="634" spans="2:2">
      <c r="B634" s="1">
        <v>960</v>
      </c>
    </row>
    <row r="635" spans="2:2">
      <c r="B635" s="1">
        <v>2160</v>
      </c>
    </row>
    <row r="636" spans="2:2">
      <c r="B636" s="1"/>
    </row>
    <row r="637" spans="2:2">
      <c r="B637" s="1">
        <v>528</v>
      </c>
    </row>
    <row r="638" spans="2:2">
      <c r="B638" s="1">
        <v>432</v>
      </c>
    </row>
    <row r="639" spans="2:2">
      <c r="B639" s="1">
        <v>1832</v>
      </c>
    </row>
    <row r="640" spans="2:2">
      <c r="B640" s="1">
        <v>4200</v>
      </c>
    </row>
    <row r="641" spans="2:2">
      <c r="B641" s="1"/>
    </row>
    <row r="642" spans="2:2">
      <c r="B642" s="1"/>
    </row>
    <row r="643" spans="2:2">
      <c r="B643" s="1"/>
    </row>
    <row r="644" spans="2:2">
      <c r="B644" s="1">
        <v>1760</v>
      </c>
    </row>
    <row r="645" spans="2:2">
      <c r="B645" s="1"/>
    </row>
    <row r="646" spans="2:2">
      <c r="B646" s="1">
        <v>1600</v>
      </c>
    </row>
    <row r="647" spans="2:2">
      <c r="B647" s="1"/>
    </row>
    <row r="648" spans="2:2">
      <c r="B648" s="1">
        <v>2085</v>
      </c>
    </row>
    <row r="649" spans="2:2">
      <c r="B649" s="1"/>
    </row>
    <row r="650" spans="2:2">
      <c r="B650" s="1"/>
    </row>
    <row r="651" spans="2:2">
      <c r="B651" s="1">
        <v>3080</v>
      </c>
    </row>
    <row r="652" spans="2:2">
      <c r="B652" s="1"/>
    </row>
    <row r="653" spans="2:2">
      <c r="B653" s="1">
        <v>900</v>
      </c>
    </row>
    <row r="654" spans="2:2">
      <c r="B654" s="1">
        <v>1200</v>
      </c>
    </row>
    <row r="655" spans="2:2">
      <c r="B655" s="1"/>
    </row>
    <row r="656" spans="2:2">
      <c r="B656" s="1">
        <v>480</v>
      </c>
    </row>
    <row r="657" spans="2:2">
      <c r="B657" s="1">
        <v>3840</v>
      </c>
    </row>
    <row r="658" spans="2:2">
      <c r="B658" s="1"/>
    </row>
    <row r="659" spans="2:2">
      <c r="B659" s="1">
        <v>2400</v>
      </c>
    </row>
    <row r="660" spans="2:2">
      <c r="B660" s="1"/>
    </row>
    <row r="661" spans="2:2">
      <c r="B661" s="1">
        <v>1280</v>
      </c>
    </row>
    <row r="662" spans="2:2">
      <c r="B662" s="1">
        <v>1080</v>
      </c>
    </row>
    <row r="663" spans="2:2">
      <c r="B663" s="1">
        <v>1248</v>
      </c>
    </row>
    <row r="664" spans="2:2">
      <c r="B664" s="1"/>
    </row>
    <row r="665" spans="2:2">
      <c r="B665" s="1">
        <v>480</v>
      </c>
    </row>
    <row r="666" spans="2:2">
      <c r="B666" s="1">
        <v>960</v>
      </c>
    </row>
    <row r="667" spans="2:2">
      <c r="B667" s="1">
        <v>2240</v>
      </c>
    </row>
    <row r="668" spans="2:2">
      <c r="B668" s="1"/>
    </row>
    <row r="669" spans="2:2">
      <c r="B669" s="1">
        <v>640</v>
      </c>
    </row>
    <row r="670" spans="2:2">
      <c r="B670" s="1">
        <v>960</v>
      </c>
    </row>
    <row r="671" spans="2:2">
      <c r="B671" s="1">
        <v>1464</v>
      </c>
    </row>
    <row r="672" spans="2:2">
      <c r="B672" s="1">
        <v>3600</v>
      </c>
    </row>
    <row r="673" spans="2:2">
      <c r="B673" s="1">
        <v>2160</v>
      </c>
    </row>
    <row r="674" spans="2:2">
      <c r="B674" s="1">
        <v>1856</v>
      </c>
    </row>
    <row r="675" spans="2:2">
      <c r="B675" s="1" t="s">
        <v>2618</v>
      </c>
    </row>
    <row r="676" spans="2:2">
      <c r="B676" s="1">
        <v>2240</v>
      </c>
    </row>
    <row r="677" spans="2:2">
      <c r="B677" s="1"/>
    </row>
    <row r="678" spans="2:2">
      <c r="B678" s="1">
        <v>1478.4</v>
      </c>
    </row>
    <row r="679" spans="2:2">
      <c r="B679" s="1"/>
    </row>
    <row r="680" spans="2:2">
      <c r="B680" s="1">
        <v>2048</v>
      </c>
    </row>
    <row r="681" spans="2:2">
      <c r="B681" s="1">
        <v>2560</v>
      </c>
    </row>
    <row r="682" spans="2:2">
      <c r="B682" s="1">
        <v>2560</v>
      </c>
    </row>
    <row r="683" spans="2:2">
      <c r="B683" s="1">
        <v>576</v>
      </c>
    </row>
    <row r="684" spans="2:2">
      <c r="B684" s="1">
        <v>1152</v>
      </c>
    </row>
    <row r="685" spans="2:2">
      <c r="B685" s="1">
        <v>1184</v>
      </c>
    </row>
    <row r="686" spans="2:2">
      <c r="B686" s="1"/>
    </row>
    <row r="687" spans="2:2">
      <c r="B687" s="1">
        <v>1920</v>
      </c>
    </row>
    <row r="688" spans="2:2">
      <c r="B688" s="1">
        <v>5000</v>
      </c>
    </row>
    <row r="689" spans="2:2">
      <c r="B689" s="1">
        <v>720</v>
      </c>
    </row>
    <row r="690" spans="2:2">
      <c r="B690" s="1">
        <v>2000</v>
      </c>
    </row>
    <row r="691" spans="2:2">
      <c r="B691" s="1"/>
    </row>
    <row r="692" spans="2:2">
      <c r="B692" s="1">
        <v>480</v>
      </c>
    </row>
    <row r="693" spans="2:2">
      <c r="B693" s="1">
        <v>1632</v>
      </c>
    </row>
    <row r="694" spans="2:2">
      <c r="B694" s="1"/>
    </row>
    <row r="695" spans="2:2">
      <c r="B695" s="1">
        <v>1888</v>
      </c>
    </row>
    <row r="696" spans="2:2">
      <c r="B696" s="1">
        <v>1600</v>
      </c>
    </row>
    <row r="697" spans="2:2">
      <c r="B697" s="1">
        <v>912</v>
      </c>
    </row>
    <row r="698" spans="2:2">
      <c r="B698" s="1">
        <v>3008</v>
      </c>
    </row>
    <row r="699" spans="2:2">
      <c r="B699" s="1">
        <v>3392</v>
      </c>
    </row>
    <row r="700" spans="2:2">
      <c r="B700" s="1">
        <v>1680</v>
      </c>
    </row>
    <row r="701" spans="2:2">
      <c r="B701" s="1">
        <v>2160</v>
      </c>
    </row>
    <row r="702" spans="2:2">
      <c r="B702" s="1">
        <v>2624</v>
      </c>
    </row>
    <row r="703" spans="2:2">
      <c r="B703" s="1"/>
    </row>
    <row r="704" spans="2:2">
      <c r="B704" s="1"/>
    </row>
    <row r="705" spans="2:2">
      <c r="B705" s="1">
        <v>2560</v>
      </c>
    </row>
    <row r="706" spans="2:2">
      <c r="B706" s="1">
        <v>2128</v>
      </c>
    </row>
    <row r="707" spans="2:2">
      <c r="B707" s="1"/>
    </row>
    <row r="708" spans="2:2">
      <c r="B708" s="1"/>
    </row>
    <row r="709" spans="2:2">
      <c r="B709" s="1">
        <v>1920</v>
      </c>
    </row>
    <row r="710" spans="2:2">
      <c r="B710" s="1">
        <v>2412</v>
      </c>
    </row>
    <row r="711" spans="2:2">
      <c r="B711" s="1"/>
    </row>
    <row r="712" spans="2:2">
      <c r="B712" s="1">
        <v>768</v>
      </c>
    </row>
    <row r="713" spans="2:2">
      <c r="B713" s="1">
        <v>480</v>
      </c>
    </row>
    <row r="714" spans="2:2">
      <c r="B714" s="1">
        <v>2240</v>
      </c>
    </row>
    <row r="715" spans="2:2">
      <c r="B715" s="1">
        <v>1452.8</v>
      </c>
    </row>
    <row r="716" spans="2:2">
      <c r="B716" s="1"/>
    </row>
    <row r="717" spans="2:2">
      <c r="B717" s="1">
        <v>360</v>
      </c>
    </row>
    <row r="718" spans="2:2">
      <c r="B718" s="1">
        <v>2438.4</v>
      </c>
    </row>
    <row r="719" spans="2:2">
      <c r="B719" s="1"/>
    </row>
    <row r="720" spans="2:2">
      <c r="B720" s="1"/>
    </row>
    <row r="721" spans="2:2">
      <c r="B721" s="1">
        <v>720</v>
      </c>
    </row>
    <row r="722" spans="2:2">
      <c r="B722" s="1">
        <v>1920</v>
      </c>
    </row>
    <row r="723" spans="2:2">
      <c r="B723" s="1">
        <v>2560</v>
      </c>
    </row>
    <row r="724" spans="2:2">
      <c r="B724" s="1">
        <v>4160</v>
      </c>
    </row>
    <row r="725" spans="2:2">
      <c r="B725" s="1">
        <v>624</v>
      </c>
    </row>
    <row r="726" spans="2:2">
      <c r="B726" s="1">
        <v>4400</v>
      </c>
    </row>
    <row r="727" spans="2:2">
      <c r="B727" s="1">
        <v>1008</v>
      </c>
    </row>
    <row r="728" spans="2:2">
      <c r="B728" s="1">
        <v>1056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2025-06-17T02:20:00Z</dcterms:created>
  <dcterms:modified xsi:type="dcterms:W3CDTF">2025-10-27T08:41:05Z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DEC59D43968A4A54A52DD928B10FCE5A_12</vt:lpwstr>
  </property>
  <property fmtid="{D5CDD505-2E9C-101B-9397-08002B2CF9AE}" pid="3" name="KSOProductBuildVer">
    <vt:lpwstr>2052-11.1.0.14309</vt:lpwstr>
  </property>
</Properties>
</file>