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Sheet1!$A$4:$N$736</definedName>
  </definedNames>
  <calcPr calcId="144525"/>
</workbook>
</file>

<file path=xl/sharedStrings.xml><?xml version="1.0" encoding="utf-8"?>
<sst xmlns="http://schemas.openxmlformats.org/spreadsheetml/2006/main" count="4350" uniqueCount="1284">
  <si>
    <t>附件7-2</t>
  </si>
  <si>
    <t xml:space="preserve"> </t>
  </si>
  <si>
    <t>产业以奖代补项目验收汇总表（第六批）</t>
  </si>
  <si>
    <t>(规模：亩、户、头、羽、只；金额：元)</t>
  </si>
  <si>
    <t>序号</t>
  </si>
  <si>
    <t>乡镇</t>
  </si>
  <si>
    <t>行政村</t>
  </si>
  <si>
    <t>自然村(屯)</t>
  </si>
  <si>
    <t>户主姓名</t>
  </si>
  <si>
    <t>户属性</t>
  </si>
  <si>
    <t>家庭人口(人)</t>
  </si>
  <si>
    <t>产业名称</t>
  </si>
  <si>
    <t>实施地点</t>
  </si>
  <si>
    <t>核定规模数</t>
  </si>
  <si>
    <t>核定奖补金额</t>
  </si>
  <si>
    <t>合计核定金额</t>
  </si>
  <si>
    <t>本年度已获奖补情况</t>
  </si>
  <si>
    <t>备注</t>
  </si>
  <si>
    <t>龙怀乡</t>
  </si>
  <si>
    <t>新安社区</t>
  </si>
  <si>
    <t>周家屯</t>
  </si>
  <si>
    <t>杨付德</t>
  </si>
  <si>
    <t>2017年脱贫户</t>
  </si>
  <si>
    <t>中药材-牛尾蕨</t>
  </si>
  <si>
    <t>冲口屯</t>
  </si>
  <si>
    <t>赵金文</t>
  </si>
  <si>
    <t>2014年退出户</t>
  </si>
  <si>
    <t>根茎薯芋类-生姜</t>
  </si>
  <si>
    <t>赵有存</t>
  </si>
  <si>
    <t>2018年脱贫户</t>
  </si>
  <si>
    <t>六麻林场</t>
  </si>
  <si>
    <t>甜糯玉米</t>
  </si>
  <si>
    <t>根茎薯芋类-芋头</t>
  </si>
  <si>
    <t>赵福坤</t>
  </si>
  <si>
    <t>2019年脱贫户</t>
  </si>
  <si>
    <t>落满屯</t>
  </si>
  <si>
    <t>韦志修</t>
  </si>
  <si>
    <t>杂粮杂豆-红薯</t>
  </si>
  <si>
    <t>大豆</t>
  </si>
  <si>
    <t>欧富强</t>
  </si>
  <si>
    <t>欧世权</t>
  </si>
  <si>
    <t>优质稻</t>
  </si>
  <si>
    <t>张春云</t>
  </si>
  <si>
    <t>2015年退出户</t>
  </si>
  <si>
    <t>川岩屯</t>
  </si>
  <si>
    <t>孟德贵</t>
  </si>
  <si>
    <t>根茎薯芋类-马蹄</t>
  </si>
  <si>
    <t>交椅屯</t>
  </si>
  <si>
    <t>欧善全</t>
  </si>
  <si>
    <t>2020年脱贫户</t>
  </si>
  <si>
    <t>欧亿雄</t>
  </si>
  <si>
    <t>东坪村</t>
  </si>
  <si>
    <t>东岸屯</t>
  </si>
  <si>
    <t>潘新德</t>
  </si>
  <si>
    <t>敢八屯</t>
  </si>
  <si>
    <t>姚若望</t>
  </si>
  <si>
    <t>2016年脱贫户</t>
  </si>
  <si>
    <t>赵国兰</t>
  </si>
  <si>
    <t>黄家屯</t>
  </si>
  <si>
    <t>莫满玉</t>
  </si>
  <si>
    <t>庆云村</t>
  </si>
  <si>
    <t>油榨屯</t>
  </si>
  <si>
    <t>周贵炳</t>
  </si>
  <si>
    <t>盘龙屯</t>
  </si>
  <si>
    <t>三界屯</t>
  </si>
  <si>
    <t>雷登贤</t>
  </si>
  <si>
    <t>鸡</t>
  </si>
  <si>
    <t>第三批已申请192元</t>
  </si>
  <si>
    <t>桉</t>
  </si>
  <si>
    <t>孟家屯</t>
  </si>
  <si>
    <t>孟荣军</t>
  </si>
  <si>
    <t>大岭屯</t>
  </si>
  <si>
    <t>覃尚均</t>
  </si>
  <si>
    <t>范顺忠</t>
  </si>
  <si>
    <t>旧村屯</t>
  </si>
  <si>
    <t>黄庆兰</t>
  </si>
  <si>
    <t>五赖屯</t>
  </si>
  <si>
    <t>毛维庆</t>
  </si>
  <si>
    <t>毛维木</t>
  </si>
  <si>
    <t>牛</t>
  </si>
  <si>
    <t>东昌镇</t>
  </si>
  <si>
    <t>思贡村</t>
  </si>
  <si>
    <t>军营屯</t>
  </si>
  <si>
    <t>罗帝文</t>
  </si>
  <si>
    <t>桉树</t>
  </si>
  <si>
    <t>谢家屯</t>
  </si>
  <si>
    <t>谢宗俊</t>
  </si>
  <si>
    <t>新村屯</t>
  </si>
  <si>
    <t>杨家屯</t>
  </si>
  <si>
    <t>杨善明</t>
  </si>
  <si>
    <t>环河村</t>
  </si>
  <si>
    <t>上车屯</t>
  </si>
  <si>
    <t>黄昌来</t>
  </si>
  <si>
    <t>边缘易致贫户</t>
  </si>
  <si>
    <t>花生大豆-花生</t>
  </si>
  <si>
    <t>栗木社区</t>
  </si>
  <si>
    <t>栗木屯</t>
  </si>
  <si>
    <t>江小芳</t>
  </si>
  <si>
    <t>老寨路口</t>
  </si>
  <si>
    <t>户主：江昌荣</t>
  </si>
  <si>
    <t>栗木街</t>
  </si>
  <si>
    <t>吕少亮</t>
  </si>
  <si>
    <t>羊胆</t>
  </si>
  <si>
    <t>龙合屯</t>
  </si>
  <si>
    <t>邹文义</t>
  </si>
  <si>
    <t>户主：邹香挺</t>
  </si>
  <si>
    <t>民强村</t>
  </si>
  <si>
    <t>韦玉瑶</t>
  </si>
  <si>
    <t>东阳村</t>
  </si>
  <si>
    <t>东袍屯</t>
  </si>
  <si>
    <t>周校礼</t>
  </si>
  <si>
    <t>中药材-绞股蓝</t>
  </si>
  <si>
    <t>岭坪屯</t>
  </si>
  <si>
    <t>何周书</t>
  </si>
  <si>
    <t>花生大豆-黄豆</t>
  </si>
  <si>
    <t>第二批已申请1116元，合计2946元</t>
  </si>
  <si>
    <t>周忠兴</t>
  </si>
  <si>
    <t>第二批已申请540元，合计1500元</t>
  </si>
  <si>
    <t>龙田村</t>
  </si>
  <si>
    <t>龙田屯</t>
  </si>
  <si>
    <t>李盛强</t>
  </si>
  <si>
    <t>第五批已申请312元，合计726元</t>
  </si>
  <si>
    <t>苏家屯</t>
  </si>
  <si>
    <t>苏开能</t>
  </si>
  <si>
    <t>根茎薯芋类-木薯</t>
  </si>
  <si>
    <t>荔城镇</t>
  </si>
  <si>
    <t>安疆村</t>
  </si>
  <si>
    <t>沙岭屯</t>
  </si>
  <si>
    <t>曾祥荣</t>
  </si>
  <si>
    <t>2015年脱贫户</t>
  </si>
  <si>
    <t>茄果类（辣椒）</t>
  </si>
  <si>
    <t>安疆村沙岭屯</t>
  </si>
  <si>
    <t>无</t>
  </si>
  <si>
    <t>根茎薯芋类（马蹄）</t>
  </si>
  <si>
    <t>根茎薯芋类（荔浦芋）</t>
  </si>
  <si>
    <t>古城村</t>
  </si>
  <si>
    <t>老范塘屯</t>
  </si>
  <si>
    <t>黄卫松</t>
  </si>
  <si>
    <t>根茎薯芋类（芋头）</t>
  </si>
  <si>
    <t>古城村老范塘屯</t>
  </si>
  <si>
    <t>鱼</t>
  </si>
  <si>
    <t>小古屯</t>
  </si>
  <si>
    <t>冯燕</t>
  </si>
  <si>
    <t>5</t>
  </si>
  <si>
    <t>古城村小古屯</t>
  </si>
  <si>
    <t>李玉娥</t>
  </si>
  <si>
    <t>4</t>
  </si>
  <si>
    <t>大古屯</t>
  </si>
  <si>
    <t>文仁和</t>
  </si>
  <si>
    <t>3</t>
  </si>
  <si>
    <t>花生</t>
  </si>
  <si>
    <t>古城村大古屯</t>
  </si>
  <si>
    <t>张令德</t>
  </si>
  <si>
    <t>黄寨村</t>
  </si>
  <si>
    <t>力居屯</t>
  </si>
  <si>
    <t>钟明才</t>
  </si>
  <si>
    <t>黄寨村力居屯</t>
  </si>
  <si>
    <t>猪</t>
  </si>
  <si>
    <t>岭松村</t>
  </si>
  <si>
    <t>新寨屯</t>
  </si>
  <si>
    <t>叶梦干</t>
  </si>
  <si>
    <t>岭松村新寨屯</t>
  </si>
  <si>
    <t>岭松屯</t>
  </si>
  <si>
    <t>罗昌武</t>
  </si>
  <si>
    <t>1</t>
  </si>
  <si>
    <t>岭松村岭松屯</t>
  </si>
  <si>
    <t>根茎薯芋（马蹄）</t>
  </si>
  <si>
    <t>桥富村</t>
  </si>
  <si>
    <t>大梧屯</t>
  </si>
  <si>
    <t>韦树吉</t>
  </si>
  <si>
    <t>桥富村大梧屯</t>
  </si>
  <si>
    <t>田岭村</t>
  </si>
  <si>
    <t>流沙屯</t>
  </si>
  <si>
    <t>赖永富</t>
  </si>
  <si>
    <t>田岭村流沙屯</t>
  </si>
  <si>
    <t>五里村</t>
  </si>
  <si>
    <t>堡脚屯</t>
  </si>
  <si>
    <t>赖昌会</t>
  </si>
  <si>
    <t>五里村堡脚屯</t>
  </si>
  <si>
    <t>土围屯</t>
  </si>
  <si>
    <t>范秀玲</t>
  </si>
  <si>
    <t>根茎薯芋（莲藕）</t>
  </si>
  <si>
    <t>五里村土围屯</t>
  </si>
  <si>
    <t>外果长屯</t>
  </si>
  <si>
    <t>张菊珍</t>
  </si>
  <si>
    <t>五里村外果厂屯</t>
  </si>
  <si>
    <t>马头山屯</t>
  </si>
  <si>
    <t>杨儒铎</t>
  </si>
  <si>
    <t>2</t>
  </si>
  <si>
    <t>中药材</t>
  </si>
  <si>
    <t>五里村马头山屯</t>
  </si>
  <si>
    <t>五里排屯</t>
  </si>
  <si>
    <t>丘祖才</t>
  </si>
  <si>
    <t>五里村五里排屯</t>
  </si>
  <si>
    <t>内果长屯</t>
  </si>
  <si>
    <t>卢照书</t>
  </si>
  <si>
    <t>五里村内果长屯</t>
  </si>
  <si>
    <t>赖福坤</t>
  </si>
  <si>
    <t>赖齐思</t>
  </si>
  <si>
    <t>木鱼屯</t>
  </si>
  <si>
    <t>冯玉莲</t>
  </si>
  <si>
    <t>五里村木鱼屯</t>
  </si>
  <si>
    <t>新坪镇</t>
  </si>
  <si>
    <t>长滩村</t>
  </si>
  <si>
    <t>横冲屯</t>
  </si>
  <si>
    <t>邓通章</t>
  </si>
  <si>
    <t>新坪镇长滩村长滩屯</t>
  </si>
  <si>
    <t>蜜蜂</t>
  </si>
  <si>
    <t>杨梅冲屯</t>
  </si>
  <si>
    <t>冯玉斌</t>
  </si>
  <si>
    <t>新坪镇长滩村杨梅屯</t>
  </si>
  <si>
    <t>禾包冲屯</t>
  </si>
  <si>
    <t>陆志祥</t>
  </si>
  <si>
    <t>新坪镇八鲁村太平屯</t>
  </si>
  <si>
    <t>已达5000限额</t>
  </si>
  <si>
    <t>六腊屯</t>
  </si>
  <si>
    <t>欧祖谋</t>
  </si>
  <si>
    <t>中药材（黄花吊水莲）</t>
  </si>
  <si>
    <t>新坪镇长滩村六腊屯</t>
  </si>
  <si>
    <t>盘有金</t>
  </si>
  <si>
    <t>长滩村六腊屯</t>
  </si>
  <si>
    <t>中药材（甜茶叶）</t>
  </si>
  <si>
    <t>庞桂旺</t>
  </si>
  <si>
    <t>长滩屯</t>
  </si>
  <si>
    <t>谢大军</t>
  </si>
  <si>
    <t>新坪镇八鲁村平岭屯</t>
  </si>
  <si>
    <t>黄通章</t>
  </si>
  <si>
    <t>2014年脱贫户</t>
  </si>
  <si>
    <t>邓亮章</t>
  </si>
  <si>
    <t>冯秀芬</t>
  </si>
  <si>
    <t>黄林光</t>
  </si>
  <si>
    <t>黄通云</t>
  </si>
  <si>
    <t>盘兰英</t>
  </si>
  <si>
    <t>黄秀明</t>
  </si>
  <si>
    <t>李文贵</t>
  </si>
  <si>
    <t>中药材-黄桅子</t>
  </si>
  <si>
    <t>谢伦琼</t>
  </si>
  <si>
    <t>庞贵县</t>
  </si>
  <si>
    <t>陆忠传</t>
  </si>
  <si>
    <t>黄通飞</t>
  </si>
  <si>
    <t>双和村</t>
  </si>
  <si>
    <t>牛练屯</t>
  </si>
  <si>
    <t>丘瑞钦</t>
  </si>
  <si>
    <t>牛练</t>
  </si>
  <si>
    <t>花生大豆（黄豆）</t>
  </si>
  <si>
    <t>松树</t>
  </si>
  <si>
    <t>丘冠琼</t>
  </si>
  <si>
    <t>6</t>
  </si>
  <si>
    <t>第3批已申报352元，共申报1552元</t>
  </si>
  <si>
    <t>坝头屯</t>
  </si>
  <si>
    <t>卢文军</t>
  </si>
  <si>
    <t>坝头</t>
  </si>
  <si>
    <t>卢恒初</t>
  </si>
  <si>
    <t>第4批已申报480元，共申报1200元</t>
  </si>
  <si>
    <t>覃孔兴</t>
  </si>
  <si>
    <t>卢文平</t>
  </si>
  <si>
    <t>第4批已申报528元，共申报3384元</t>
  </si>
  <si>
    <t>根茎薯芋类(马蹄)</t>
  </si>
  <si>
    <t>周玉香</t>
  </si>
  <si>
    <t>第4批已申报416元，共申报1136元</t>
  </si>
  <si>
    <t>户主：卢新学</t>
  </si>
  <si>
    <t>茶改山屯</t>
  </si>
  <si>
    <t>李世冲</t>
  </si>
  <si>
    <t>茶改山</t>
  </si>
  <si>
    <t>第2批已申报3360元，本批次申报1640元已达5000限额</t>
  </si>
  <si>
    <t>塘窝屯</t>
  </si>
  <si>
    <t>韦春强</t>
  </si>
  <si>
    <t>塘窝</t>
  </si>
  <si>
    <t>余家屯</t>
  </si>
  <si>
    <t>黄高</t>
  </si>
  <si>
    <t>余家</t>
  </si>
  <si>
    <t>第5批已申报1600元，共申报3520元</t>
  </si>
  <si>
    <t>余承凯</t>
  </si>
  <si>
    <t>户主：余克军</t>
  </si>
  <si>
    <t>余承富</t>
  </si>
  <si>
    <t>大旺屯</t>
  </si>
  <si>
    <t>曾世雄</t>
  </si>
  <si>
    <t>大旺</t>
  </si>
  <si>
    <t>第1批已申报540元，共申报3708元</t>
  </si>
  <si>
    <t>户主：汤凤娟</t>
  </si>
  <si>
    <t>周才义</t>
  </si>
  <si>
    <t>李锡光</t>
  </si>
  <si>
    <t>曾世玉</t>
  </si>
  <si>
    <t>第1、3，5批已申报2592元，本批次申报2408元已达5000限额</t>
  </si>
  <si>
    <t>户主：曾祖相</t>
  </si>
  <si>
    <t>周才兴</t>
  </si>
  <si>
    <t>第1、2，5批已申报1880元，共申报4376元</t>
  </si>
  <si>
    <t>小石凳屯</t>
  </si>
  <si>
    <t>林雪章</t>
  </si>
  <si>
    <t>鸭</t>
  </si>
  <si>
    <t>小石凳</t>
  </si>
  <si>
    <t>第2批已申报342元，共申报702元</t>
  </si>
  <si>
    <t>户主：林善章</t>
  </si>
  <si>
    <t>黄全富</t>
  </si>
  <si>
    <t>王月秀</t>
  </si>
  <si>
    <t>花生大豆（花生）</t>
  </si>
  <si>
    <t>第1、3批已申报1344元，共申报1824元</t>
  </si>
  <si>
    <t>丘瑞才</t>
  </si>
  <si>
    <t>7</t>
  </si>
  <si>
    <t>西甜瓜（西瓜）</t>
  </si>
  <si>
    <t>第1批已申报1920元，共申报3040元</t>
  </si>
  <si>
    <t xml:space="preserve"> 牛练屯</t>
  </si>
  <si>
    <t>丘瑞炳</t>
  </si>
  <si>
    <t>第1、4批已申报1632元，共申报3392元</t>
  </si>
  <si>
    <t>吴新海</t>
  </si>
  <si>
    <r>
      <rPr>
        <sz val="12"/>
        <color theme="1"/>
        <rFont val="宋体"/>
        <charset val="134"/>
      </rPr>
      <t>第4批已申报360元，，</t>
    </r>
    <r>
      <rPr>
        <sz val="12"/>
        <color rgb="FFFF0000"/>
        <rFont val="宋体"/>
        <charset val="134"/>
      </rPr>
      <t>第五批已申报1650元</t>
    </r>
    <r>
      <rPr>
        <sz val="12"/>
        <color theme="1"/>
        <rFont val="宋体"/>
        <charset val="134"/>
      </rPr>
      <t>，共申报</t>
    </r>
    <r>
      <rPr>
        <sz val="12"/>
        <color rgb="FFFF0000"/>
        <rFont val="宋体"/>
        <charset val="134"/>
      </rPr>
      <t>3450</t>
    </r>
    <r>
      <rPr>
        <sz val="12"/>
        <color theme="1"/>
        <rFont val="宋体"/>
        <charset val="134"/>
      </rPr>
      <t>元</t>
    </r>
  </si>
  <si>
    <t>户主：杨秀兰</t>
  </si>
  <si>
    <t>吴立杰</t>
  </si>
  <si>
    <t>西甜瓜（香瓜）</t>
  </si>
  <si>
    <t>第4、5批已申报4320元，本批次申报680元，已达5000限额</t>
  </si>
  <si>
    <t>鲁仙屯</t>
  </si>
  <si>
    <t>韦太明</t>
  </si>
  <si>
    <t>鲁仙</t>
  </si>
  <si>
    <t>韦尉宴</t>
  </si>
  <si>
    <t>第1、4批已申报1248元，本批次申报3752元，已达5000限额</t>
  </si>
  <si>
    <t>韦德昌</t>
  </si>
  <si>
    <t>莫发荣</t>
  </si>
  <si>
    <t>兴坪社区</t>
  </si>
  <si>
    <t>唐家村屯</t>
  </si>
  <si>
    <t>黄树芳</t>
  </si>
  <si>
    <t>唐家村</t>
  </si>
  <si>
    <t>吴年菊</t>
  </si>
  <si>
    <t>桂东村</t>
  </si>
  <si>
    <t>白面屯</t>
  </si>
  <si>
    <t>韦开如</t>
  </si>
  <si>
    <t>双和村东修屯</t>
  </si>
  <si>
    <t>下桂山屯</t>
  </si>
  <si>
    <t>覃凤永</t>
  </si>
  <si>
    <t>桂东村下桂山屯</t>
  </si>
  <si>
    <t>第4批已申报2675.2元，共申报4339.2元</t>
  </si>
  <si>
    <t>修仁镇</t>
  </si>
  <si>
    <t>大榕村</t>
  </si>
  <si>
    <t>甲岭屯</t>
  </si>
  <si>
    <t>林灼兰</t>
  </si>
  <si>
    <t>玉米类-甜糯玉米</t>
  </si>
  <si>
    <t>家禽类-鸡</t>
  </si>
  <si>
    <t>何燕玲</t>
  </si>
  <si>
    <t>桂岭屯</t>
  </si>
  <si>
    <t>贝朝文</t>
  </si>
  <si>
    <t>已获1440元</t>
  </si>
  <si>
    <t>稻谷类-优质稻</t>
  </si>
  <si>
    <t>梧村屯</t>
  </si>
  <si>
    <t>梁启前</t>
  </si>
  <si>
    <t>梧村屯沟尾</t>
  </si>
  <si>
    <t>梧村屯冲尾</t>
  </si>
  <si>
    <t>陈保勋</t>
  </si>
  <si>
    <t>梧村屯冲头</t>
  </si>
  <si>
    <t>梁超恒</t>
  </si>
  <si>
    <t>梧村屯门口田</t>
  </si>
  <si>
    <t>大榕屯</t>
  </si>
  <si>
    <t>罗美华</t>
  </si>
  <si>
    <t>柘村屯</t>
  </si>
  <si>
    <t>赖玉云</t>
  </si>
  <si>
    <t>吴翠平</t>
  </si>
  <si>
    <t>许小旺</t>
  </si>
  <si>
    <t>韦贺军</t>
  </si>
  <si>
    <t>竹</t>
  </si>
  <si>
    <t>赖梦诗</t>
  </si>
  <si>
    <t>突发严重困难户</t>
  </si>
  <si>
    <t>李应华</t>
  </si>
  <si>
    <t>已获640元</t>
  </si>
  <si>
    <t>蒙启芳</t>
  </si>
  <si>
    <t>三京屯</t>
  </si>
  <si>
    <t>伍尚军</t>
  </si>
  <si>
    <t>水产类-鱼</t>
  </si>
  <si>
    <t>福旺村</t>
  </si>
  <si>
    <t>中卜头屯</t>
  </si>
  <si>
    <t>邓运福</t>
  </si>
  <si>
    <t>已获480元</t>
  </si>
  <si>
    <t>以然厂屯</t>
  </si>
  <si>
    <t>钟明祥</t>
  </si>
  <si>
    <t>下卜头屯</t>
  </si>
  <si>
    <t>陆尚发</t>
  </si>
  <si>
    <t>杂粮杂豆类-红薯</t>
  </si>
  <si>
    <t>已获2280元，已达限额</t>
  </si>
  <si>
    <t>家禽类-鸭</t>
  </si>
  <si>
    <t>黄翠连</t>
  </si>
  <si>
    <t>已获2264元</t>
  </si>
  <si>
    <t>罗运琼</t>
  </si>
  <si>
    <t>已获2040元</t>
  </si>
  <si>
    <t>丘东江</t>
  </si>
  <si>
    <t>已获2080元，已达限额</t>
  </si>
  <si>
    <t>麻厂屯</t>
  </si>
  <si>
    <t>苏桂清</t>
  </si>
  <si>
    <t>大寨屯</t>
  </si>
  <si>
    <t>欧世秀</t>
  </si>
  <si>
    <t>覃远芳</t>
  </si>
  <si>
    <t>三塘河屯</t>
  </si>
  <si>
    <t>梁家全</t>
  </si>
  <si>
    <t>钟飞</t>
  </si>
  <si>
    <t>中药材-石兰</t>
  </si>
  <si>
    <t>张家屯</t>
  </si>
  <si>
    <t>张江福</t>
  </si>
  <si>
    <t>已获1680元</t>
  </si>
  <si>
    <t>建陵社区</t>
  </si>
  <si>
    <t>临江路</t>
  </si>
  <si>
    <t>何启应</t>
  </si>
  <si>
    <t>菜园底</t>
  </si>
  <si>
    <t>建北路</t>
  </si>
  <si>
    <t>廖琼芝</t>
  </si>
  <si>
    <t>鸽</t>
  </si>
  <si>
    <t>建北</t>
  </si>
  <si>
    <t>建东路</t>
  </si>
  <si>
    <t>冯绍平</t>
  </si>
  <si>
    <t>石桥头</t>
  </si>
  <si>
    <t>畜牧类-猪</t>
  </si>
  <si>
    <t>建南街20号</t>
  </si>
  <si>
    <t>木山村</t>
  </si>
  <si>
    <t>沟根屯</t>
  </si>
  <si>
    <t>蔡珍全</t>
  </si>
  <si>
    <t>蔡珍雄</t>
  </si>
  <si>
    <t>黄汝红</t>
  </si>
  <si>
    <t xml:space="preserve">已达限额 </t>
  </si>
  <si>
    <t>满昌雄</t>
  </si>
  <si>
    <t>张全生</t>
  </si>
  <si>
    <t>谢佳茂</t>
  </si>
  <si>
    <t>第三批已获得1120元，合计申请4320元</t>
  </si>
  <si>
    <t>谢佳荣</t>
  </si>
  <si>
    <t>第一批已获得960元，合计申请5000元，已达限额</t>
  </si>
  <si>
    <t>谢家明</t>
  </si>
  <si>
    <t>前良屯</t>
  </si>
  <si>
    <t>廖成亮</t>
  </si>
  <si>
    <t>谢家背</t>
  </si>
  <si>
    <t>第三批已获得896元，合计申请1856元</t>
  </si>
  <si>
    <t>廖继海</t>
  </si>
  <si>
    <t>第三批已获得2400元，合计申请5000元，已达限额</t>
  </si>
  <si>
    <t>陆映姣</t>
  </si>
  <si>
    <t>瓜类-丝瓜</t>
  </si>
  <si>
    <t>第三批已获得432元，合计申请1232元</t>
  </si>
  <si>
    <t>良洞屯</t>
  </si>
  <si>
    <t>欧传珍</t>
  </si>
  <si>
    <t>第二批已获得408元，合计申请1368元</t>
  </si>
  <si>
    <t>念村村</t>
  </si>
  <si>
    <t>何喜亮</t>
  </si>
  <si>
    <t>周积忠</t>
  </si>
  <si>
    <t>婆村屯</t>
  </si>
  <si>
    <t>念村屯</t>
  </si>
  <si>
    <t>李传雄</t>
  </si>
  <si>
    <t>高如全</t>
  </si>
  <si>
    <t>葱蒜</t>
  </si>
  <si>
    <t>潘世荣</t>
  </si>
  <si>
    <t>茄果类-辣椒</t>
  </si>
  <si>
    <t>师位屯</t>
  </si>
  <si>
    <t>黄敏基</t>
  </si>
  <si>
    <t>马蹄屯</t>
  </si>
  <si>
    <t>黄斌基</t>
  </si>
  <si>
    <t>黄强弟</t>
  </si>
  <si>
    <t>黄雪基</t>
  </si>
  <si>
    <t>畜牧类-牛</t>
  </si>
  <si>
    <t>已达限额</t>
  </si>
  <si>
    <t>刘家屯</t>
  </si>
  <si>
    <t>刘启宁</t>
  </si>
  <si>
    <t>大黄洞屯</t>
  </si>
  <si>
    <t>于世成</t>
  </si>
  <si>
    <t>东岭屯</t>
  </si>
  <si>
    <t>张书全</t>
  </si>
  <si>
    <t>张新德</t>
  </si>
  <si>
    <t>吴葵花</t>
  </si>
  <si>
    <t>平村村</t>
  </si>
  <si>
    <t>塘湾屯</t>
  </si>
  <si>
    <t>何贤坤</t>
  </si>
  <si>
    <t>十字路、后背洞</t>
  </si>
  <si>
    <t>卜崇江州大田</t>
  </si>
  <si>
    <t>平村屯</t>
  </si>
  <si>
    <t>潘小琴</t>
  </si>
  <si>
    <t>平村村平村屯</t>
  </si>
  <si>
    <t>田厂屯</t>
  </si>
  <si>
    <t>陈朝萍</t>
  </si>
  <si>
    <t>田厂门口大田</t>
  </si>
  <si>
    <t>已获720元</t>
  </si>
  <si>
    <t>田厂开荒田</t>
  </si>
  <si>
    <t>卜崇屯</t>
  </si>
  <si>
    <t>唐秀华</t>
  </si>
  <si>
    <t>对面河、中洞</t>
  </si>
  <si>
    <t>下瑶、卜崇村</t>
  </si>
  <si>
    <t>周甜</t>
  </si>
  <si>
    <t>门口田</t>
  </si>
  <si>
    <t>已获4416元，已达限额</t>
  </si>
  <si>
    <t>陈新芳</t>
  </si>
  <si>
    <t>田厂于家洞</t>
  </si>
  <si>
    <t>已获312元</t>
  </si>
  <si>
    <t>田厂于家洞、蚂蝗坝</t>
  </si>
  <si>
    <t>陈丙东</t>
  </si>
  <si>
    <t>底洞门口、底洞背、卜崇对脸河</t>
  </si>
  <si>
    <t>已获960元</t>
  </si>
  <si>
    <t>江甲贵</t>
  </si>
  <si>
    <t>平村塘湾屯</t>
  </si>
  <si>
    <t>孙发伦</t>
  </si>
  <si>
    <t>已获512元</t>
  </si>
  <si>
    <t>周远明</t>
  </si>
  <si>
    <t>平村屯代销店背</t>
  </si>
  <si>
    <t>已获896元</t>
  </si>
  <si>
    <t>平村屯丰目</t>
  </si>
  <si>
    <t>周祖前</t>
  </si>
  <si>
    <t>平村屯门口田</t>
  </si>
  <si>
    <t>已获1600元，已达限额</t>
  </si>
  <si>
    <t>潘汉康</t>
  </si>
  <si>
    <t>平村村田厂屯</t>
  </si>
  <si>
    <t>陈翠琼</t>
  </si>
  <si>
    <t>何美媛</t>
  </si>
  <si>
    <t>三诰村</t>
  </si>
  <si>
    <t>三诰屯</t>
  </si>
  <si>
    <t>陈良富</t>
  </si>
  <si>
    <t>陈振奇</t>
  </si>
  <si>
    <t>陈振云</t>
  </si>
  <si>
    <t>蒋祖球</t>
  </si>
  <si>
    <t>韦伙妹</t>
  </si>
  <si>
    <t>陈振义</t>
  </si>
  <si>
    <t>豆类-豆角</t>
  </si>
  <si>
    <t>蒋家庄</t>
  </si>
  <si>
    <t>已获320元</t>
  </si>
  <si>
    <t>大合江屯</t>
  </si>
  <si>
    <t>李小木</t>
  </si>
  <si>
    <t>第二批已获1176元</t>
  </si>
  <si>
    <t>李纯清</t>
  </si>
  <si>
    <t>李克荣</t>
  </si>
  <si>
    <t>已获1446元</t>
  </si>
  <si>
    <t>李林</t>
  </si>
  <si>
    <t>李克来</t>
  </si>
  <si>
    <t>已获1600元</t>
  </si>
  <si>
    <t>汤忠谋</t>
  </si>
  <si>
    <t>已获618元</t>
  </si>
  <si>
    <t>东寺屯</t>
  </si>
  <si>
    <t>李发亮</t>
  </si>
  <si>
    <t>已获540元</t>
  </si>
  <si>
    <t>谢龙付</t>
  </si>
  <si>
    <t>第二批已获540元</t>
  </si>
  <si>
    <t>古楼屯</t>
  </si>
  <si>
    <t>范德记</t>
  </si>
  <si>
    <t>范瑞乙</t>
  </si>
  <si>
    <t>四育村</t>
  </si>
  <si>
    <t>以弄屯</t>
  </si>
  <si>
    <t>胡然松</t>
  </si>
  <si>
    <t>已获600元，已达限额</t>
  </si>
  <si>
    <t>李荣庆</t>
  </si>
  <si>
    <t>廖纯发</t>
  </si>
  <si>
    <t>廖德明</t>
  </si>
  <si>
    <t>廖和玉</t>
  </si>
  <si>
    <t>丘洪均</t>
  </si>
  <si>
    <t>已获384元</t>
  </si>
  <si>
    <t>覃翠琼</t>
  </si>
  <si>
    <t>覃君勇</t>
  </si>
  <si>
    <t>覃明科</t>
  </si>
  <si>
    <t>杨春明</t>
  </si>
  <si>
    <t>杨卉香</t>
  </si>
  <si>
    <t>寺村屯</t>
  </si>
  <si>
    <t>蒙韦斌</t>
  </si>
  <si>
    <t>丘顺江</t>
  </si>
  <si>
    <t>余恒新</t>
  </si>
  <si>
    <t>已获480元，已达限额</t>
  </si>
  <si>
    <t>余祥新</t>
  </si>
  <si>
    <t>已获1920元</t>
  </si>
  <si>
    <t>赵美英</t>
  </si>
  <si>
    <t>石干屯</t>
  </si>
  <si>
    <t>覃振兰</t>
  </si>
  <si>
    <t>已获1520元，已达限额</t>
  </si>
  <si>
    <t>以烈屯</t>
  </si>
  <si>
    <t>吴乐林</t>
  </si>
  <si>
    <t>鸭子</t>
  </si>
  <si>
    <t>覃庆荣</t>
  </si>
  <si>
    <t>已获1280元</t>
  </si>
  <si>
    <t>黎忠华</t>
  </si>
  <si>
    <t>黎树德</t>
  </si>
  <si>
    <t>林日刚</t>
  </si>
  <si>
    <t>汤凤连</t>
  </si>
  <si>
    <t>毛如创</t>
  </si>
  <si>
    <t>廖新柱</t>
  </si>
  <si>
    <t>廖德松</t>
  </si>
  <si>
    <t>廖桂英</t>
  </si>
  <si>
    <t>已获600元</t>
  </si>
  <si>
    <t>廖德忠</t>
  </si>
  <si>
    <t>内贺屯</t>
  </si>
  <si>
    <t>黎珍珍</t>
  </si>
  <si>
    <t>已获1056元</t>
  </si>
  <si>
    <t>黎朝旭</t>
  </si>
  <si>
    <t>黎子元</t>
  </si>
  <si>
    <t>已获2480元，已达限额</t>
  </si>
  <si>
    <t>塔石村</t>
  </si>
  <si>
    <t>洲村屯</t>
  </si>
  <si>
    <t>廖祖光</t>
  </si>
  <si>
    <t>洲村</t>
  </si>
  <si>
    <t>廖全英</t>
  </si>
  <si>
    <t>根茎薯芋类-荔浦芋</t>
  </si>
  <si>
    <t>赖玉才</t>
  </si>
  <si>
    <t>塔石屯</t>
  </si>
  <si>
    <t>黄太福</t>
  </si>
  <si>
    <t>塔石</t>
  </si>
  <si>
    <t>大见屯</t>
  </si>
  <si>
    <t>谢玉林</t>
  </si>
  <si>
    <t>大见</t>
  </si>
  <si>
    <t>已获920</t>
  </si>
  <si>
    <t>谢桂才</t>
  </si>
  <si>
    <t>已获840</t>
  </si>
  <si>
    <t>罗成福</t>
  </si>
  <si>
    <t>已获2040</t>
  </si>
  <si>
    <t>林万良</t>
  </si>
  <si>
    <t>已获552</t>
  </si>
  <si>
    <t>陆建丙</t>
  </si>
  <si>
    <t>何良安</t>
  </si>
  <si>
    <t>已获400</t>
  </si>
  <si>
    <t>覃继旺</t>
  </si>
  <si>
    <t>小地以屯</t>
  </si>
  <si>
    <t>覃发科</t>
  </si>
  <si>
    <t>村头-下洞</t>
  </si>
  <si>
    <t>李继军</t>
  </si>
  <si>
    <t>上洞</t>
  </si>
  <si>
    <t>李群华</t>
  </si>
  <si>
    <t>茶城乡</t>
  </si>
  <si>
    <t>屯留村</t>
  </si>
  <si>
    <t>料洞屯</t>
  </si>
  <si>
    <t>黎宗艳</t>
  </si>
  <si>
    <t>马蹄（根茎薯芋类）</t>
  </si>
  <si>
    <t>6亩</t>
  </si>
  <si>
    <t>户主黎振雄</t>
  </si>
  <si>
    <t>黎建英</t>
  </si>
  <si>
    <t>2亩</t>
  </si>
  <si>
    <t>承村屯</t>
  </si>
  <si>
    <t>周昌顺</t>
  </si>
  <si>
    <t>0.5亩</t>
  </si>
  <si>
    <t>青贮玉米</t>
  </si>
  <si>
    <t>黎振修</t>
  </si>
  <si>
    <t>4亩</t>
  </si>
  <si>
    <t>坪社村</t>
  </si>
  <si>
    <t>落洞屯</t>
  </si>
  <si>
    <t>李有山</t>
  </si>
  <si>
    <t>40只</t>
  </si>
  <si>
    <t>坪社屯</t>
  </si>
  <si>
    <t>梁启凤</t>
  </si>
  <si>
    <t>2.5亩</t>
  </si>
  <si>
    <t>36只</t>
  </si>
  <si>
    <t>韦甫琴</t>
  </si>
  <si>
    <t>鸭旦屯</t>
  </si>
  <si>
    <t>1.5亩</t>
  </si>
  <si>
    <t>文德村</t>
  </si>
  <si>
    <t>周运高</t>
  </si>
  <si>
    <t>30只</t>
  </si>
  <si>
    <t>0.3亩</t>
  </si>
  <si>
    <t>六桥屯</t>
  </si>
  <si>
    <t>刘益祥</t>
  </si>
  <si>
    <t>1.2亩</t>
  </si>
  <si>
    <t>0.6亩</t>
  </si>
  <si>
    <t>周良高</t>
  </si>
  <si>
    <t>过村村</t>
  </si>
  <si>
    <t>过村屯</t>
  </si>
  <si>
    <t>陈圣文</t>
  </si>
  <si>
    <t>廖红书</t>
  </si>
  <si>
    <t>2.2亩</t>
  </si>
  <si>
    <t>3.2亩</t>
  </si>
  <si>
    <t>仙人岩屯</t>
  </si>
  <si>
    <t>李慧林</t>
  </si>
  <si>
    <t>仙人岩屯、修仁镇建南街</t>
  </si>
  <si>
    <t>7亩</t>
  </si>
  <si>
    <t>古燕屯</t>
  </si>
  <si>
    <t>陈美连</t>
  </si>
  <si>
    <t>油茶(新种)</t>
  </si>
  <si>
    <t>修仁镇木山村</t>
  </si>
  <si>
    <t>1亩</t>
  </si>
  <si>
    <t>李福标</t>
  </si>
  <si>
    <t>李善芝</t>
  </si>
  <si>
    <t>27只</t>
  </si>
  <si>
    <t>户主李亿龙，金额已达上限</t>
  </si>
  <si>
    <t>9亩</t>
  </si>
  <si>
    <t>大塘镇</t>
  </si>
  <si>
    <t>苏结村</t>
  </si>
  <si>
    <t>苏结屯</t>
  </si>
  <si>
    <t>莫金谋</t>
  </si>
  <si>
    <t>汤玉凤</t>
  </si>
  <si>
    <t>黄豆大豆类</t>
  </si>
  <si>
    <t>罗仁超</t>
  </si>
  <si>
    <t>8头</t>
  </si>
  <si>
    <t>老里冲屯</t>
  </si>
  <si>
    <t>唐世强</t>
  </si>
  <si>
    <t>柑橘</t>
  </si>
  <si>
    <t>5亩</t>
  </si>
  <si>
    <t>袁友元</t>
  </si>
  <si>
    <t>观音山屯</t>
  </si>
  <si>
    <t>叶长义</t>
  </si>
  <si>
    <t>六位屯</t>
  </si>
  <si>
    <t>曾祥金</t>
  </si>
  <si>
    <t>2.3亩</t>
  </si>
  <si>
    <t>廖新昌</t>
  </si>
  <si>
    <t>9箱</t>
  </si>
  <si>
    <t>0.7亩</t>
  </si>
  <si>
    <t>3亩</t>
  </si>
  <si>
    <t>廖承武</t>
  </si>
  <si>
    <t>花岗村</t>
  </si>
  <si>
    <t>门楼屯</t>
  </si>
  <si>
    <t>韦妹福</t>
  </si>
  <si>
    <t>高岸村</t>
  </si>
  <si>
    <t>肖家屯</t>
  </si>
  <si>
    <t>巫丙龙</t>
  </si>
  <si>
    <t>狮子岭屯</t>
  </si>
  <si>
    <t>王秀德</t>
  </si>
  <si>
    <t>2头</t>
  </si>
  <si>
    <t>谢贵云</t>
  </si>
  <si>
    <t>葡萄</t>
  </si>
  <si>
    <t>大塘社区</t>
  </si>
  <si>
    <t>小勃村屯</t>
  </si>
  <si>
    <t>廖承富</t>
  </si>
  <si>
    <t>廖承志</t>
  </si>
  <si>
    <t>1.8亩</t>
  </si>
  <si>
    <t>兰洞村</t>
  </si>
  <si>
    <t>梁山屯</t>
  </si>
  <si>
    <t>罗茂林</t>
  </si>
  <si>
    <t>白见屯</t>
  </si>
  <si>
    <t>莫玉强</t>
  </si>
  <si>
    <t>罗常德</t>
  </si>
  <si>
    <t>大兰洞屯</t>
  </si>
  <si>
    <t>莫福耀</t>
  </si>
  <si>
    <t>赖家屯</t>
  </si>
  <si>
    <t>赖愈石</t>
  </si>
  <si>
    <t>田家屯</t>
  </si>
  <si>
    <t>林尚安</t>
  </si>
  <si>
    <t>文治良</t>
  </si>
  <si>
    <t>林庆茂</t>
  </si>
  <si>
    <t>1.3亩</t>
  </si>
  <si>
    <t>石茂祥</t>
  </si>
  <si>
    <t>小兰洞屯</t>
  </si>
  <si>
    <t>莫福文</t>
  </si>
  <si>
    <t>马蹄</t>
  </si>
  <si>
    <t>10亩</t>
  </si>
  <si>
    <t>韦付乾</t>
  </si>
  <si>
    <t>田子福</t>
  </si>
  <si>
    <t>绥福村</t>
  </si>
  <si>
    <t>罗衣屯</t>
  </si>
  <si>
    <t>李苑福</t>
  </si>
  <si>
    <t>14亩</t>
  </si>
  <si>
    <t>庆华村</t>
  </si>
  <si>
    <t>龙塘屯</t>
  </si>
  <si>
    <t>曾祥武</t>
  </si>
  <si>
    <t>0.55亩</t>
  </si>
  <si>
    <t>欧家屯</t>
  </si>
  <si>
    <t>欧阳盛华</t>
  </si>
  <si>
    <t>百香果</t>
  </si>
  <si>
    <t>古屯村</t>
  </si>
  <si>
    <t>小莫屯</t>
  </si>
  <si>
    <t>莫有初</t>
  </si>
  <si>
    <t>2.12亩</t>
  </si>
  <si>
    <t>7.87亩</t>
  </si>
  <si>
    <t>新古家屯</t>
  </si>
  <si>
    <t>李茂和</t>
  </si>
  <si>
    <t>1.6亩</t>
  </si>
  <si>
    <t>2.57亩</t>
  </si>
  <si>
    <t>花篢镇</t>
  </si>
  <si>
    <t>南源村</t>
  </si>
  <si>
    <t>高宅屯</t>
  </si>
  <si>
    <t>代义华</t>
  </si>
  <si>
    <t>应用冲屯</t>
  </si>
  <si>
    <t>李和益</t>
  </si>
  <si>
    <t>烂草冲屯</t>
  </si>
  <si>
    <t>莫佑兵</t>
  </si>
  <si>
    <t>吴国强</t>
  </si>
  <si>
    <t>上南源屯</t>
  </si>
  <si>
    <t>莫代贵</t>
  </si>
  <si>
    <t>第三批已获得320元，共申报960元。</t>
  </si>
  <si>
    <t>周文芳</t>
  </si>
  <si>
    <t>8亩</t>
  </si>
  <si>
    <t>吴开新</t>
  </si>
  <si>
    <t>已达5000元限额</t>
  </si>
  <si>
    <t>吴章品</t>
  </si>
  <si>
    <t>黄秀容</t>
  </si>
  <si>
    <t>第三批已获得1500元，共申报1860元。</t>
  </si>
  <si>
    <t>下南源屯</t>
  </si>
  <si>
    <t>莫腾波</t>
  </si>
  <si>
    <t>第三批已获得640元，共申报5000元。</t>
  </si>
  <si>
    <t>曾翠华</t>
  </si>
  <si>
    <t>第三批已获得528元，共申报2688元</t>
  </si>
  <si>
    <t>邓喜琼</t>
  </si>
  <si>
    <t>7.5亩</t>
  </si>
  <si>
    <t>莫腾政</t>
  </si>
  <si>
    <t>申请人户主之父莫桂才</t>
  </si>
  <si>
    <t>莫桂荣</t>
  </si>
  <si>
    <t>姚伟如</t>
  </si>
  <si>
    <t>第三批已获得1680元，共申报2256元</t>
  </si>
  <si>
    <t>莫桂福</t>
  </si>
  <si>
    <t>1.4亩</t>
  </si>
  <si>
    <t>第三批已获得240元，共申报1680元</t>
  </si>
  <si>
    <t>1.7亩</t>
  </si>
  <si>
    <t>东应屯</t>
  </si>
  <si>
    <t>黄现清</t>
  </si>
  <si>
    <t>第三批已获得480元，共申报1680元</t>
  </si>
  <si>
    <t>坳背屯</t>
  </si>
  <si>
    <t>倪汉春</t>
  </si>
  <si>
    <t>莫一庙屯</t>
  </si>
  <si>
    <t>钟日海</t>
  </si>
  <si>
    <t>杨家冲屯</t>
  </si>
  <si>
    <t>朱文照</t>
  </si>
  <si>
    <t>杂粮杂豆-芝麻</t>
  </si>
  <si>
    <t>第二批已获得720元，共申报960元</t>
  </si>
  <si>
    <t>大江村</t>
  </si>
  <si>
    <t>笔架山屯</t>
  </si>
  <si>
    <t>莫邦会</t>
  </si>
  <si>
    <t>卜洞冲屯</t>
  </si>
  <si>
    <t>烂泥冲屯</t>
  </si>
  <si>
    <t>林章修</t>
  </si>
  <si>
    <t>韦福鸾</t>
  </si>
  <si>
    <t>银行卡持有人户主儿子陈宇刚</t>
  </si>
  <si>
    <t>钟家顺</t>
  </si>
  <si>
    <t>黎嘉合</t>
  </si>
  <si>
    <t>香料-桂花树</t>
  </si>
  <si>
    <t>阳益松</t>
  </si>
  <si>
    <t>柑橘-砂糖橘</t>
  </si>
  <si>
    <t>建筑厂屯</t>
  </si>
  <si>
    <t>李希坤</t>
  </si>
  <si>
    <t>第三批已获得1760元，共申报4608元。</t>
  </si>
  <si>
    <t>岭背屯</t>
  </si>
  <si>
    <t>冯昌茂</t>
  </si>
  <si>
    <t>大定山屯</t>
  </si>
  <si>
    <t>潘怀江</t>
  </si>
  <si>
    <t>洪头屯</t>
  </si>
  <si>
    <t>何昭祥</t>
  </si>
  <si>
    <t>花篢社区</t>
  </si>
  <si>
    <t>马头屯</t>
  </si>
  <si>
    <t>陈凤玲</t>
  </si>
  <si>
    <t>苏绍初</t>
  </si>
  <si>
    <t>5.2亩</t>
  </si>
  <si>
    <t>下岭脚屯</t>
  </si>
  <si>
    <t>谢炳志</t>
  </si>
  <si>
    <t>福灵村白山屯</t>
  </si>
  <si>
    <t>0.9亩</t>
  </si>
  <si>
    <t>第四批已获得480元，共申报912元</t>
  </si>
  <si>
    <t>江华村</t>
  </si>
  <si>
    <t>龙度屯</t>
  </si>
  <si>
    <t>陆良荣</t>
  </si>
  <si>
    <t>3头</t>
  </si>
  <si>
    <t>廖勇生</t>
  </si>
  <si>
    <t>花卉苗木-砂糖橘</t>
  </si>
  <si>
    <t>下潘屯</t>
  </si>
  <si>
    <t>莫佩珍</t>
  </si>
  <si>
    <t>申请人户主配偶张小菊，银行卡持有人莫佩珍</t>
  </si>
  <si>
    <t>岔江屯</t>
  </si>
  <si>
    <t>李时村</t>
  </si>
  <si>
    <t>50羽</t>
  </si>
  <si>
    <t>凤联村</t>
  </si>
  <si>
    <t>头坝屯</t>
  </si>
  <si>
    <t>廖才喜</t>
  </si>
  <si>
    <t>凤凰坪屯</t>
  </si>
  <si>
    <t>新屋屯</t>
  </si>
  <si>
    <t>刘祖庆</t>
  </si>
  <si>
    <t>第四批已获得1360元，共申报1680元</t>
  </si>
  <si>
    <t>陈家屯</t>
  </si>
  <si>
    <t>陈庆球</t>
  </si>
  <si>
    <t>240羽</t>
  </si>
  <si>
    <t>陈翠香</t>
  </si>
  <si>
    <t>牛角屯</t>
  </si>
  <si>
    <t>莫贵昌</t>
  </si>
  <si>
    <t>花卉苗木-脆皮金桔苗</t>
  </si>
  <si>
    <t>土凤屯</t>
  </si>
  <si>
    <t>卢文干</t>
  </si>
  <si>
    <t>33羽</t>
  </si>
  <si>
    <t>刘伦刚</t>
  </si>
  <si>
    <t>卢昌枧</t>
  </si>
  <si>
    <t>12箱</t>
  </si>
  <si>
    <t>卢文瑞</t>
  </si>
  <si>
    <t>36羽</t>
  </si>
  <si>
    <t>40羽</t>
  </si>
  <si>
    <t>大安村</t>
  </si>
  <si>
    <t>铁厂屯</t>
  </si>
  <si>
    <t>侯必学</t>
  </si>
  <si>
    <t>第一批已获得1800元，共申报3400元</t>
  </si>
  <si>
    <t>侯必如</t>
  </si>
  <si>
    <t>六桥岭屯</t>
  </si>
  <si>
    <t>杨仁松</t>
  </si>
  <si>
    <t>第二批已获得336元，共申报912元</t>
  </si>
  <si>
    <t>下普陀屯</t>
  </si>
  <si>
    <t>李祥光</t>
  </si>
  <si>
    <t>龙连斌</t>
  </si>
  <si>
    <t>龙训球</t>
  </si>
  <si>
    <t>龙训桥</t>
  </si>
  <si>
    <t>3.6亩</t>
  </si>
  <si>
    <t>1头</t>
  </si>
  <si>
    <t>黄成文</t>
  </si>
  <si>
    <t>龙连任</t>
  </si>
  <si>
    <t>24羽</t>
  </si>
  <si>
    <t>龙训新</t>
  </si>
  <si>
    <t>上普陀屯</t>
  </si>
  <si>
    <t>李启贵</t>
  </si>
  <si>
    <t>40箱</t>
  </si>
  <si>
    <t>福灵村</t>
  </si>
  <si>
    <t>以登屯</t>
  </si>
  <si>
    <t>黄穆才</t>
  </si>
  <si>
    <t>马岭镇</t>
  </si>
  <si>
    <t>克新村</t>
  </si>
  <si>
    <t>上大地屯</t>
  </si>
  <si>
    <t>莫永发</t>
  </si>
  <si>
    <t>上大地</t>
  </si>
  <si>
    <t>大冲口屯</t>
  </si>
  <si>
    <t>黄建成</t>
  </si>
  <si>
    <t>大冲口</t>
  </si>
  <si>
    <t>第四批已获得920元</t>
  </si>
  <si>
    <t>黄宗理</t>
  </si>
  <si>
    <t>黄穆安</t>
  </si>
  <si>
    <t>沈启福</t>
  </si>
  <si>
    <t>蒋国清</t>
  </si>
  <si>
    <t>刘循坤</t>
  </si>
  <si>
    <t>沈瑞志</t>
  </si>
  <si>
    <t>覃桂玉</t>
  </si>
  <si>
    <t>花卉苗木-枳壳苗</t>
  </si>
  <si>
    <t>覃玉康</t>
  </si>
  <si>
    <t>庙门洲屯</t>
  </si>
  <si>
    <t>张法区</t>
  </si>
  <si>
    <t>郑文超</t>
  </si>
  <si>
    <t>21羽</t>
  </si>
  <si>
    <t>郑文学</t>
  </si>
  <si>
    <t>23羽</t>
  </si>
  <si>
    <t>第已批已获540元.</t>
  </si>
  <si>
    <t>32羽</t>
  </si>
  <si>
    <t>大地村</t>
  </si>
  <si>
    <t>下大地屯</t>
  </si>
  <si>
    <t>韦步华</t>
  </si>
  <si>
    <t>下大地</t>
  </si>
  <si>
    <t>龙村屯</t>
  </si>
  <si>
    <t>龙荣富</t>
  </si>
  <si>
    <t>龙村</t>
  </si>
  <si>
    <t>20只</t>
  </si>
  <si>
    <t>八架车屯</t>
  </si>
  <si>
    <t>郑良东</t>
  </si>
  <si>
    <t>32只</t>
  </si>
  <si>
    <t>第四批已获得960元</t>
  </si>
  <si>
    <t>赖家厂屯</t>
  </si>
  <si>
    <t>李彩群</t>
  </si>
  <si>
    <t>赖家厂</t>
  </si>
  <si>
    <t>赖家</t>
  </si>
  <si>
    <t>根茎薯芋类-凉薯</t>
  </si>
  <si>
    <t>赖家赖家厂</t>
  </si>
  <si>
    <t>钱袋厂屯</t>
  </si>
  <si>
    <t>冯治国</t>
  </si>
  <si>
    <t>钱袋厂</t>
  </si>
  <si>
    <t>第四批已获得1376元</t>
  </si>
  <si>
    <t>韦尧光</t>
  </si>
  <si>
    <r>
      <t>蚂</t>
    </r>
    <r>
      <rPr>
        <sz val="12"/>
        <color rgb="FFFF0000"/>
        <rFont val="宋体"/>
        <charset val="134"/>
      </rPr>
      <t>蝗</t>
    </r>
    <r>
      <rPr>
        <sz val="12"/>
        <color theme="1"/>
        <rFont val="宋体"/>
        <charset val="134"/>
      </rPr>
      <t>洲屯</t>
    </r>
  </si>
  <si>
    <t>覃土秀</t>
  </si>
  <si>
    <t>蚂蟥洲屯</t>
  </si>
  <si>
    <t>龙云吉</t>
  </si>
  <si>
    <t>4头</t>
  </si>
  <si>
    <t>第四批已获得720元</t>
  </si>
  <si>
    <t>蚂蝗洲屯</t>
  </si>
  <si>
    <t>张金林</t>
  </si>
  <si>
    <t>蚂蝗洲</t>
  </si>
  <si>
    <t>200羽</t>
  </si>
  <si>
    <t>郑良贤</t>
  </si>
  <si>
    <t>凤凰坪</t>
  </si>
  <si>
    <t>第一批已获得480元，第四批已获得3000元</t>
  </si>
  <si>
    <t>郑良邦</t>
  </si>
  <si>
    <t>韦世木</t>
  </si>
  <si>
    <t>第三批已获得1980元</t>
  </si>
  <si>
    <t>白如仙</t>
  </si>
  <si>
    <t>广安村</t>
  </si>
  <si>
    <t>大绿水屯</t>
  </si>
  <si>
    <t>何平柳</t>
  </si>
  <si>
    <t>大绿水</t>
  </si>
  <si>
    <t>3.5亩</t>
  </si>
  <si>
    <t>何守春</t>
  </si>
  <si>
    <t>花卉苗木-砂糖橘小苗</t>
  </si>
  <si>
    <t>莫廷凤</t>
  </si>
  <si>
    <t>花卉苗木-砂糖橘小苗、枳壳小苗、砂糖橘移栽苗</t>
  </si>
  <si>
    <t>6.8亩</t>
  </si>
  <si>
    <t>桥头屯</t>
  </si>
  <si>
    <t>何兰姣</t>
  </si>
  <si>
    <t>广安桥头</t>
  </si>
  <si>
    <r>
      <rPr>
        <sz val="12"/>
        <color theme="1"/>
        <rFont val="宋体"/>
        <charset val="134"/>
      </rPr>
      <t>2.8</t>
    </r>
    <r>
      <rPr>
        <sz val="12"/>
        <color rgb="FF000000"/>
        <rFont val="宋体"/>
        <charset val="134"/>
      </rPr>
      <t>亩</t>
    </r>
  </si>
  <si>
    <t>第五批已获得384元</t>
  </si>
  <si>
    <t>花卉苗木-脆蜜金橘</t>
  </si>
  <si>
    <r>
      <rPr>
        <sz val="12"/>
        <color theme="1"/>
        <rFont val="宋体"/>
        <charset val="134"/>
      </rPr>
      <t>1</t>
    </r>
    <r>
      <rPr>
        <sz val="12"/>
        <color rgb="FF000000"/>
        <rFont val="宋体"/>
        <charset val="134"/>
      </rPr>
      <t>亩</t>
    </r>
  </si>
  <si>
    <t>莫应东</t>
  </si>
  <si>
    <t>广安大绿水</t>
  </si>
  <si>
    <r>
      <rPr>
        <sz val="12"/>
        <color theme="1"/>
        <rFont val="宋体"/>
        <charset val="134"/>
      </rPr>
      <t>3.5</t>
    </r>
    <r>
      <rPr>
        <sz val="12"/>
        <color rgb="FF000000"/>
        <rFont val="宋体"/>
        <charset val="134"/>
      </rPr>
      <t>亩</t>
    </r>
  </si>
  <si>
    <t>第一批已获得264元</t>
  </si>
  <si>
    <r>
      <rPr>
        <sz val="12"/>
        <color theme="1"/>
        <rFont val="宋体"/>
        <charset val="134"/>
      </rPr>
      <t>0.6</t>
    </r>
    <r>
      <rPr>
        <sz val="12"/>
        <color rgb="FF000000"/>
        <rFont val="宋体"/>
        <charset val="134"/>
      </rPr>
      <t>亩</t>
    </r>
  </si>
  <si>
    <t>龙牙屯</t>
  </si>
  <si>
    <t>何良春</t>
  </si>
  <si>
    <t>龙牙</t>
  </si>
  <si>
    <t>31羽</t>
  </si>
  <si>
    <t>第五批已获得480元</t>
  </si>
  <si>
    <t>何承军</t>
  </si>
  <si>
    <t>何华锋</t>
  </si>
  <si>
    <t>户主何荣珍</t>
  </si>
  <si>
    <t>何万明</t>
  </si>
  <si>
    <t>林仕忠</t>
  </si>
  <si>
    <t>桥头</t>
  </si>
  <si>
    <t>以甲屯</t>
  </si>
  <si>
    <t>何崇新</t>
  </si>
  <si>
    <t>鹅</t>
  </si>
  <si>
    <t>26羽</t>
  </si>
  <si>
    <t>户主何崇现，第二批已获得2880元</t>
  </si>
  <si>
    <t>何师玉</t>
  </si>
  <si>
    <t>户主陆秀元</t>
  </si>
  <si>
    <r>
      <rPr>
        <sz val="12"/>
        <color theme="1"/>
        <rFont val="宋体"/>
        <charset val="134"/>
      </rPr>
      <t>2</t>
    </r>
    <r>
      <rPr>
        <sz val="12"/>
        <color rgb="FF000000"/>
        <rFont val="宋体"/>
        <charset val="134"/>
      </rPr>
      <t>亩</t>
    </r>
  </si>
  <si>
    <t>叶益斌</t>
  </si>
  <si>
    <t>中药材-百部</t>
  </si>
  <si>
    <t>文华村</t>
  </si>
  <si>
    <t>油麻屯</t>
  </si>
  <si>
    <t>谭因存</t>
  </si>
  <si>
    <t>谭本会</t>
  </si>
  <si>
    <t>王富平</t>
  </si>
  <si>
    <t>上西力屯</t>
  </si>
  <si>
    <t>秦新月</t>
  </si>
  <si>
    <t>西力屯</t>
  </si>
  <si>
    <t>0.8亩</t>
  </si>
  <si>
    <t>下西力屯</t>
  </si>
  <si>
    <t>王爱平</t>
  </si>
  <si>
    <t>柑橘类-沙糖桔</t>
  </si>
  <si>
    <t>下西力</t>
  </si>
  <si>
    <t>茄果类-茄子</t>
  </si>
  <si>
    <t>葛洞屯</t>
  </si>
  <si>
    <t>王秉祝</t>
  </si>
  <si>
    <t>第三批已获得432元</t>
  </si>
  <si>
    <t>黄积任</t>
  </si>
  <si>
    <t>瓜类-苦瓜</t>
  </si>
  <si>
    <t>5.5亩</t>
  </si>
  <si>
    <t>王立飞</t>
  </si>
  <si>
    <t>龙日英</t>
  </si>
  <si>
    <t>花生大豆-花生、黄豆</t>
  </si>
  <si>
    <t>2.7亩</t>
  </si>
  <si>
    <t>20羽</t>
  </si>
  <si>
    <t>谭莫斌</t>
  </si>
  <si>
    <t>已达上限</t>
  </si>
  <si>
    <t>谭本学</t>
  </si>
  <si>
    <t>文华村油麻屯</t>
  </si>
  <si>
    <t>已获第二批480元</t>
  </si>
  <si>
    <t>根茎薯芋 类-木薯</t>
  </si>
  <si>
    <t>合安村</t>
  </si>
  <si>
    <t>小牛眠屯</t>
  </si>
  <si>
    <t>吴植干</t>
  </si>
  <si>
    <t>豆类-荷包豆</t>
  </si>
  <si>
    <t>小牛眠</t>
  </si>
  <si>
    <t>1.08亩</t>
  </si>
  <si>
    <t>克村屯</t>
  </si>
  <si>
    <t>罗翠菊</t>
  </si>
  <si>
    <t>新黎村</t>
  </si>
  <si>
    <t>1.33亩</t>
  </si>
  <si>
    <t>棉花</t>
  </si>
  <si>
    <t>汉塘</t>
  </si>
  <si>
    <t>0.48亩</t>
  </si>
  <si>
    <t>长塘、果山、汉塘</t>
  </si>
  <si>
    <t>庄兴和</t>
  </si>
  <si>
    <t>419羽</t>
  </si>
  <si>
    <t>韦家臣</t>
  </si>
  <si>
    <t>360羽</t>
  </si>
  <si>
    <t>户主韦家世</t>
  </si>
  <si>
    <t>韦石玉</t>
  </si>
  <si>
    <t>花卉苗木-金秋砂糖橘苗、积壳苗</t>
  </si>
  <si>
    <t>克村</t>
  </si>
  <si>
    <t>4.6亩</t>
  </si>
  <si>
    <t>黄炳华</t>
  </si>
  <si>
    <t>第二批已获240元</t>
  </si>
  <si>
    <t>上粟屯</t>
  </si>
  <si>
    <t>何仕森</t>
  </si>
  <si>
    <t>合安村上粟屯</t>
  </si>
  <si>
    <t>新寨村</t>
  </si>
  <si>
    <t>龙头山屯</t>
  </si>
  <si>
    <t>谢庆高</t>
  </si>
  <si>
    <t>龙头山</t>
  </si>
  <si>
    <t>黄爱明</t>
  </si>
  <si>
    <t>杂粮杂豆-绿豆</t>
  </si>
  <si>
    <t>黄燕松</t>
  </si>
  <si>
    <t>25羽</t>
  </si>
  <si>
    <t>不忧寨屯</t>
  </si>
  <si>
    <t>李居友</t>
  </si>
  <si>
    <t>不忧寨</t>
  </si>
  <si>
    <t>30羽</t>
  </si>
  <si>
    <t>李保林</t>
  </si>
  <si>
    <t>120羽</t>
  </si>
  <si>
    <t>李林友</t>
  </si>
  <si>
    <t>西甜瓜-香瓜</t>
  </si>
  <si>
    <t>第四批已获600元</t>
  </si>
  <si>
    <t>李居蒙</t>
  </si>
  <si>
    <t>第一批已获得360元,第四批已获240元</t>
  </si>
  <si>
    <t>李金强</t>
  </si>
  <si>
    <t>詹翠姣</t>
  </si>
  <si>
    <t>第四批已获1520</t>
  </si>
  <si>
    <t>李尚有</t>
  </si>
  <si>
    <t>3.06亩</t>
  </si>
  <si>
    <t>德安村</t>
  </si>
  <si>
    <t>沙子岭屯</t>
  </si>
  <si>
    <t>黄文学</t>
  </si>
  <si>
    <t>花卉苗木-杜鹃</t>
  </si>
  <si>
    <t>2.4亩</t>
  </si>
  <si>
    <t>老毛洞屯</t>
  </si>
  <si>
    <t>黎土凤</t>
  </si>
  <si>
    <t>周松林</t>
  </si>
  <si>
    <t>德安村老毛洞屯</t>
  </si>
  <si>
    <t>新毛洞屯</t>
  </si>
  <si>
    <t>周廷魁</t>
  </si>
  <si>
    <t>养猪</t>
  </si>
  <si>
    <t>新毛洞</t>
  </si>
  <si>
    <t>60头</t>
  </si>
  <si>
    <t>山面屯</t>
  </si>
  <si>
    <t>韦学刚</t>
  </si>
  <si>
    <t>马岭德安山面屯</t>
  </si>
  <si>
    <t>第二批已获920，第五批已获1120</t>
  </si>
  <si>
    <t>长安村</t>
  </si>
  <si>
    <t>新华屯</t>
  </si>
  <si>
    <t>覃闯良</t>
  </si>
  <si>
    <t>第一批已获1080</t>
  </si>
  <si>
    <t>覃启忠</t>
  </si>
  <si>
    <t>第一批已获504</t>
  </si>
  <si>
    <t>覃瑞科</t>
  </si>
  <si>
    <t>三月屯</t>
  </si>
  <si>
    <t>罗庆昌</t>
  </si>
  <si>
    <t>第五批已获1960</t>
  </si>
  <si>
    <t>罗庆宋</t>
  </si>
  <si>
    <t>西甜瓜-西瓜</t>
  </si>
  <si>
    <t>第四批已获510</t>
  </si>
  <si>
    <t>岭头山屯</t>
  </si>
  <si>
    <t>陈石妹</t>
  </si>
  <si>
    <t>其他水果-黄皮果</t>
  </si>
  <si>
    <t>谭绍球</t>
  </si>
  <si>
    <t>第三批已获2000，第四批已获640</t>
  </si>
  <si>
    <t>罗仍生</t>
  </si>
  <si>
    <t>罗瑞前</t>
  </si>
  <si>
    <t>1.23亩</t>
  </si>
  <si>
    <t>第三批已获1096</t>
  </si>
  <si>
    <t>0.79亩</t>
  </si>
  <si>
    <t>罗气康</t>
  </si>
  <si>
    <t>第一批已获得720元，第三批已获得480元，第五批已获750</t>
  </si>
  <si>
    <t>陆宣明</t>
  </si>
  <si>
    <t>覃贵福</t>
  </si>
  <si>
    <t>第一批已获得1200元，第五批已获得2080元</t>
  </si>
  <si>
    <t>永明村</t>
  </si>
  <si>
    <t>南村屯</t>
  </si>
  <si>
    <t>钟敏</t>
  </si>
  <si>
    <t>南村</t>
  </si>
  <si>
    <t>第五批已获1880元</t>
  </si>
  <si>
    <t>小青山屯</t>
  </si>
  <si>
    <t>龙家燕</t>
  </si>
  <si>
    <t>小青山</t>
  </si>
  <si>
    <t>李永龙</t>
  </si>
  <si>
    <t>龙秋凤</t>
  </si>
  <si>
    <t>福德村</t>
  </si>
  <si>
    <t>五更地屯</t>
  </si>
  <si>
    <t>韦素凤</t>
  </si>
  <si>
    <t>新村</t>
  </si>
  <si>
    <t>第四批已获640元</t>
  </si>
  <si>
    <t>吕永春</t>
  </si>
  <si>
    <t>叶菜类-小白菜</t>
  </si>
  <si>
    <t>五更地</t>
  </si>
  <si>
    <t>第一批已获得1120元</t>
  </si>
  <si>
    <t>黄东桂</t>
  </si>
  <si>
    <t>花卉苗木-香橙、沃柑</t>
  </si>
  <si>
    <t>2.1亩</t>
  </si>
  <si>
    <t>凤凰村</t>
  </si>
  <si>
    <t>石村屯</t>
  </si>
  <si>
    <t>沈启芳</t>
  </si>
  <si>
    <t>凤凰石村下南</t>
  </si>
  <si>
    <t>黎荣好</t>
  </si>
  <si>
    <t>石村</t>
  </si>
  <si>
    <t>黎绍兴</t>
  </si>
  <si>
    <t>外头州</t>
  </si>
  <si>
    <t>沈礼望</t>
  </si>
  <si>
    <t>花卉苗木-香橙、枳壳</t>
  </si>
  <si>
    <t>大古堆</t>
  </si>
  <si>
    <t>三篢屯</t>
  </si>
  <si>
    <t>王日昌</t>
  </si>
  <si>
    <t>4.1亩</t>
  </si>
  <si>
    <t>龙回屯</t>
  </si>
  <si>
    <t>韦绍玉</t>
  </si>
  <si>
    <t>凤凰村龙回</t>
  </si>
  <si>
    <t>新坪唐家村</t>
  </si>
  <si>
    <t>韦绍连</t>
  </si>
  <si>
    <t>凤凰村龙回屯</t>
  </si>
  <si>
    <t>李金良</t>
  </si>
  <si>
    <t>同善村</t>
  </si>
  <si>
    <t>木岩屯</t>
  </si>
  <si>
    <t>韦成尧</t>
  </si>
  <si>
    <t>木岩</t>
  </si>
  <si>
    <t>潘厂屯</t>
  </si>
  <si>
    <t>韦著彪</t>
  </si>
  <si>
    <t>潘厂</t>
  </si>
  <si>
    <t>第四批已获360</t>
  </si>
  <si>
    <t>韦成相</t>
  </si>
  <si>
    <t>第五批已获2872</t>
  </si>
  <si>
    <t>横木屯</t>
  </si>
  <si>
    <t>陆志彬</t>
  </si>
  <si>
    <t>横木</t>
  </si>
  <si>
    <t>敢笔屯</t>
  </si>
  <si>
    <t>韦树生</t>
  </si>
  <si>
    <t>根茎芋薯类-芋头</t>
  </si>
  <si>
    <t>西牛洞</t>
  </si>
  <si>
    <t>敢笔</t>
  </si>
  <si>
    <t>洞田村</t>
  </si>
  <si>
    <t>洞田屯</t>
  </si>
  <si>
    <t>罗金弟</t>
  </si>
  <si>
    <t>户主贲珍菊</t>
  </si>
  <si>
    <t>潘兰辉</t>
  </si>
  <si>
    <t>富利寨屯</t>
  </si>
  <si>
    <t>李卓铭</t>
  </si>
  <si>
    <t>富利寨</t>
  </si>
  <si>
    <t>李启松</t>
  </si>
  <si>
    <t>5头</t>
  </si>
  <si>
    <t>李卓才</t>
  </si>
  <si>
    <t>根茎薯芋类-木薯、板薯</t>
  </si>
  <si>
    <t>第三批已获得1352，第五批已获得960</t>
  </si>
  <si>
    <t>蒲芦瑶族乡</t>
  </si>
  <si>
    <t>万全村</t>
  </si>
  <si>
    <t>马告屯</t>
  </si>
  <si>
    <t>黄凤林</t>
  </si>
  <si>
    <t>马告</t>
  </si>
  <si>
    <t>桃树脚屯</t>
  </si>
  <si>
    <t>李金亮</t>
  </si>
  <si>
    <t>桃树脚</t>
  </si>
  <si>
    <t>户主庞有才</t>
  </si>
  <si>
    <t>榜冲屯</t>
  </si>
  <si>
    <t>朱章秀</t>
  </si>
  <si>
    <t>榜冲</t>
  </si>
  <si>
    <t>赵袁锋</t>
  </si>
  <si>
    <t>万全</t>
  </si>
  <si>
    <t>赵进学</t>
  </si>
  <si>
    <t>赵玉琼</t>
  </si>
  <si>
    <t>银行卡为户主赵凤姣（无劳力）</t>
  </si>
  <si>
    <t>袁时荣</t>
  </si>
  <si>
    <t>陆成秀</t>
  </si>
  <si>
    <t>李成武</t>
  </si>
  <si>
    <t>横排路屯</t>
  </si>
  <si>
    <t>黎紫雄</t>
  </si>
  <si>
    <t>韦昭飞</t>
  </si>
  <si>
    <t>横排路</t>
  </si>
  <si>
    <t>罗德庆</t>
  </si>
  <si>
    <t>银行卡为户主李文书（无劳力）</t>
  </si>
  <si>
    <t>5箱</t>
  </si>
  <si>
    <t>白土屯</t>
  </si>
  <si>
    <t>罗凤姣</t>
  </si>
  <si>
    <t>白土</t>
  </si>
  <si>
    <t>阮家富</t>
  </si>
  <si>
    <t>银行卡为户主阮叶保（无劳力）</t>
  </si>
  <si>
    <t>小江屯</t>
  </si>
  <si>
    <t>蒋受明</t>
  </si>
  <si>
    <t>小江</t>
  </si>
  <si>
    <t>尖石山屯</t>
  </si>
  <si>
    <t>黄金发</t>
  </si>
  <si>
    <t>尖石山</t>
  </si>
  <si>
    <t>下龙村</t>
  </si>
  <si>
    <t>六高屯</t>
  </si>
  <si>
    <t>赵文武</t>
  </si>
  <si>
    <t>中药材—黄栀子</t>
  </si>
  <si>
    <t>海洋坪</t>
  </si>
  <si>
    <t>甲板村</t>
  </si>
  <si>
    <t>上甲板屯</t>
  </si>
  <si>
    <t>莫素芳</t>
  </si>
  <si>
    <t>江湾</t>
  </si>
  <si>
    <t>7月申报生猪补贴2240元</t>
  </si>
  <si>
    <t>莫庆章</t>
  </si>
  <si>
    <t>生猪</t>
  </si>
  <si>
    <t>上甲板</t>
  </si>
  <si>
    <t>新安屯</t>
  </si>
  <si>
    <t>赵成苍</t>
  </si>
  <si>
    <t>古立村</t>
  </si>
  <si>
    <t>下古立屯</t>
  </si>
  <si>
    <t>游唐丽</t>
  </si>
  <si>
    <t>万全村白土屯</t>
  </si>
  <si>
    <t>4.5亩</t>
  </si>
  <si>
    <t>古立村下古立屯</t>
  </si>
  <si>
    <t>70只</t>
  </si>
  <si>
    <t>牛角湾屯</t>
  </si>
  <si>
    <t>赵会英</t>
  </si>
  <si>
    <t>古立村牛角湾屯</t>
  </si>
  <si>
    <t>户主赵成仁</t>
  </si>
  <si>
    <t>下木代屯</t>
  </si>
  <si>
    <t>陈光玉</t>
  </si>
  <si>
    <t>古立村下木代</t>
  </si>
  <si>
    <t>种植甜糯玉米1.6亩补贴金额512元</t>
  </si>
  <si>
    <t>赵文钦</t>
  </si>
  <si>
    <t>李成发</t>
  </si>
  <si>
    <t>古立村马告屯</t>
  </si>
  <si>
    <t>15亩</t>
  </si>
  <si>
    <t>蒲芦社区</t>
  </si>
  <si>
    <t>新田屯</t>
  </si>
  <si>
    <t>唐定均</t>
  </si>
  <si>
    <t>户主唐莲忠</t>
  </si>
  <si>
    <t>古勇屯</t>
  </si>
  <si>
    <t>吴俊福</t>
  </si>
  <si>
    <t>古勇桥头</t>
  </si>
  <si>
    <t>羊厄屯</t>
  </si>
  <si>
    <t>莫维生</t>
  </si>
  <si>
    <t>小河屯</t>
  </si>
  <si>
    <t>冯文沂</t>
  </si>
  <si>
    <t>52羽</t>
  </si>
  <si>
    <t>冯金文</t>
  </si>
  <si>
    <t>户主冯文达</t>
  </si>
  <si>
    <t>孟书玉</t>
  </si>
  <si>
    <t>28羽</t>
  </si>
  <si>
    <t>板共屯</t>
  </si>
  <si>
    <t>李凤来</t>
  </si>
  <si>
    <t>户主李文生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</si>
</sst>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3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5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6"/>
  <sheetViews>
    <sheetView tabSelected="1" workbookViewId="0">
      <selection activeCell="M744" sqref="M744"/>
    </sheetView>
  </sheetViews>
  <sheetFormatPr defaultColWidth="9" defaultRowHeight="13.5"/>
  <cols>
    <col min="1" max="1" width="6.125" style="1" customWidth="1"/>
    <col min="2" max="3" width="9.625" style="2" customWidth="1"/>
    <col min="4" max="4" width="10.25" style="3" customWidth="1"/>
    <col min="5" max="5" width="10" customWidth="1"/>
    <col min="6" max="6" width="16.875" customWidth="1"/>
    <col min="7" max="7" width="8.125" customWidth="1"/>
    <col min="8" max="8" width="19" style="1" customWidth="1"/>
    <col min="9" max="9" width="19.375" style="1" customWidth="1"/>
    <col min="10" max="10" width="9.75" style="4" customWidth="1"/>
    <col min="11" max="11" width="9.125"/>
    <col min="12" max="12" width="8.25" customWidth="1"/>
    <col min="13" max="13" width="21.625" customWidth="1"/>
    <col min="14" max="14" width="17.75" customWidth="1"/>
  </cols>
  <sheetData>
    <row r="1" ht="22.5" spans="1:14">
      <c r="A1" s="5" t="s">
        <v>0</v>
      </c>
      <c r="B1" s="5"/>
      <c r="C1" s="5"/>
      <c r="D1" s="6"/>
      <c r="E1" s="6"/>
      <c r="F1" s="7"/>
      <c r="G1" s="6"/>
      <c r="H1" s="8"/>
      <c r="I1" s="8"/>
      <c r="J1" s="39"/>
      <c r="K1" s="6"/>
      <c r="L1" s="40" t="s">
        <v>1</v>
      </c>
      <c r="M1" s="41"/>
      <c r="N1" s="6"/>
    </row>
    <row r="2" ht="27" spans="1:14">
      <c r="A2" s="9" t="s">
        <v>2</v>
      </c>
      <c r="B2" s="9"/>
      <c r="C2" s="9"/>
      <c r="D2" s="10"/>
      <c r="E2" s="9"/>
      <c r="F2" s="9"/>
      <c r="G2" s="9"/>
      <c r="H2" s="9"/>
      <c r="I2" s="9"/>
      <c r="J2" s="42"/>
      <c r="K2" s="9"/>
      <c r="L2" s="42"/>
      <c r="M2" s="9"/>
      <c r="N2" s="9"/>
    </row>
    <row r="3" ht="19.5" spans="1:14">
      <c r="A3" s="11" t="s">
        <v>3</v>
      </c>
      <c r="B3" s="11"/>
      <c r="C3" s="11"/>
      <c r="D3" s="12"/>
      <c r="E3" s="13"/>
      <c r="F3" s="14"/>
      <c r="G3" s="13"/>
      <c r="H3" s="11"/>
      <c r="I3" s="11"/>
      <c r="J3" s="43"/>
      <c r="K3" s="13"/>
      <c r="L3" s="44"/>
      <c r="M3" s="45"/>
      <c r="N3" s="13"/>
    </row>
    <row r="4" ht="28.5" spans="1:14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46" t="s">
        <v>13</v>
      </c>
      <c r="K4" s="15" t="s">
        <v>14</v>
      </c>
      <c r="L4" s="46" t="s">
        <v>15</v>
      </c>
      <c r="M4" s="15" t="s">
        <v>16</v>
      </c>
      <c r="N4" s="15" t="s">
        <v>17</v>
      </c>
    </row>
    <row r="5" ht="25" customHeight="1" spans="1:14">
      <c r="A5" s="16">
        <f>COUNTA($A$4:A4)</f>
        <v>1</v>
      </c>
      <c r="B5" s="17" t="s">
        <v>18</v>
      </c>
      <c r="C5" s="18" t="s">
        <v>19</v>
      </c>
      <c r="D5" s="19" t="s">
        <v>20</v>
      </c>
      <c r="E5" s="19" t="s">
        <v>21</v>
      </c>
      <c r="F5" s="19" t="s">
        <v>22</v>
      </c>
      <c r="G5" s="20">
        <v>4</v>
      </c>
      <c r="H5" s="21" t="s">
        <v>23</v>
      </c>
      <c r="I5" s="21" t="s">
        <v>20</v>
      </c>
      <c r="J5" s="47">
        <v>11</v>
      </c>
      <c r="K5" s="48">
        <v>4400</v>
      </c>
      <c r="L5" s="35">
        <v>4400</v>
      </c>
      <c r="M5" s="35"/>
      <c r="N5" s="35"/>
    </row>
    <row r="6" ht="25" customHeight="1" spans="1:14">
      <c r="A6" s="16">
        <f>COUNTA($A$4:A5)</f>
        <v>2</v>
      </c>
      <c r="B6" s="17" t="s">
        <v>18</v>
      </c>
      <c r="C6" s="18" t="s">
        <v>19</v>
      </c>
      <c r="D6" s="19" t="s">
        <v>24</v>
      </c>
      <c r="E6" s="19" t="s">
        <v>25</v>
      </c>
      <c r="F6" s="19" t="s">
        <v>26</v>
      </c>
      <c r="G6" s="20">
        <v>6</v>
      </c>
      <c r="H6" s="21" t="s">
        <v>27</v>
      </c>
      <c r="I6" s="21" t="s">
        <v>24</v>
      </c>
      <c r="J6" s="47">
        <v>8</v>
      </c>
      <c r="K6" s="48">
        <v>3840</v>
      </c>
      <c r="L6" s="35">
        <v>3840</v>
      </c>
      <c r="M6" s="35"/>
      <c r="N6" s="35"/>
    </row>
    <row r="7" ht="25" customHeight="1" spans="1:14">
      <c r="A7" s="16">
        <f>COUNTA($A$4:A6)</f>
        <v>3</v>
      </c>
      <c r="B7" s="17" t="s">
        <v>18</v>
      </c>
      <c r="C7" s="22" t="s">
        <v>19</v>
      </c>
      <c r="D7" s="23" t="s">
        <v>24</v>
      </c>
      <c r="E7" s="23" t="s">
        <v>28</v>
      </c>
      <c r="F7" s="23" t="s">
        <v>29</v>
      </c>
      <c r="G7" s="24">
        <v>2</v>
      </c>
      <c r="H7" s="21" t="s">
        <v>27</v>
      </c>
      <c r="I7" s="19" t="s">
        <v>30</v>
      </c>
      <c r="J7" s="47">
        <v>1.5</v>
      </c>
      <c r="K7" s="48">
        <v>960</v>
      </c>
      <c r="L7" s="49">
        <v>2400</v>
      </c>
      <c r="M7" s="35"/>
      <c r="N7" s="35"/>
    </row>
    <row r="8" ht="25" customHeight="1" spans="1:14">
      <c r="A8" s="16"/>
      <c r="B8" s="17"/>
      <c r="C8" s="25"/>
      <c r="D8" s="26"/>
      <c r="E8" s="26"/>
      <c r="F8" s="26"/>
      <c r="G8" s="27"/>
      <c r="H8" s="21" t="s">
        <v>31</v>
      </c>
      <c r="I8" s="19" t="s">
        <v>30</v>
      </c>
      <c r="J8" s="47">
        <v>1.5</v>
      </c>
      <c r="K8" s="48">
        <v>480</v>
      </c>
      <c r="L8" s="50"/>
      <c r="M8" s="35"/>
      <c r="N8" s="35"/>
    </row>
    <row r="9" ht="25" customHeight="1" spans="1:14">
      <c r="A9" s="16"/>
      <c r="B9" s="17"/>
      <c r="C9" s="28"/>
      <c r="D9" s="29"/>
      <c r="E9" s="29"/>
      <c r="F9" s="29"/>
      <c r="G9" s="30"/>
      <c r="H9" s="21" t="s">
        <v>32</v>
      </c>
      <c r="I9" s="19" t="s">
        <v>30</v>
      </c>
      <c r="J9" s="47">
        <v>1.5</v>
      </c>
      <c r="K9" s="48">
        <v>960</v>
      </c>
      <c r="L9" s="51"/>
      <c r="M9" s="35"/>
      <c r="N9" s="35"/>
    </row>
    <row r="10" ht="25" customHeight="1" spans="1:14">
      <c r="A10" s="16">
        <f>COUNTA($A$4:A9)</f>
        <v>4</v>
      </c>
      <c r="B10" s="17" t="s">
        <v>18</v>
      </c>
      <c r="C10" s="18" t="s">
        <v>19</v>
      </c>
      <c r="D10" s="19" t="s">
        <v>24</v>
      </c>
      <c r="E10" s="19" t="s">
        <v>33</v>
      </c>
      <c r="F10" s="19" t="s">
        <v>34</v>
      </c>
      <c r="G10" s="20">
        <v>5</v>
      </c>
      <c r="H10" s="21" t="s">
        <v>32</v>
      </c>
      <c r="I10" s="19" t="s">
        <v>30</v>
      </c>
      <c r="J10" s="52">
        <v>6</v>
      </c>
      <c r="K10" s="48">
        <v>3840</v>
      </c>
      <c r="L10" s="35">
        <v>3840</v>
      </c>
      <c r="M10" s="35"/>
      <c r="N10" s="35"/>
    </row>
    <row r="11" ht="25" customHeight="1" spans="1:14">
      <c r="A11" s="16">
        <f>COUNTA($A$4:A10)</f>
        <v>5</v>
      </c>
      <c r="B11" s="17" t="s">
        <v>18</v>
      </c>
      <c r="C11" s="22" t="s">
        <v>19</v>
      </c>
      <c r="D11" s="23" t="s">
        <v>35</v>
      </c>
      <c r="E11" s="23" t="s">
        <v>36</v>
      </c>
      <c r="F11" s="23" t="s">
        <v>26</v>
      </c>
      <c r="G11" s="24">
        <v>5</v>
      </c>
      <c r="H11" s="21" t="s">
        <v>27</v>
      </c>
      <c r="I11" s="21" t="s">
        <v>35</v>
      </c>
      <c r="J11" s="47">
        <v>8</v>
      </c>
      <c r="K11" s="48">
        <v>3840</v>
      </c>
      <c r="L11" s="49">
        <v>4920</v>
      </c>
      <c r="M11" s="35"/>
      <c r="N11" s="35"/>
    </row>
    <row r="12" ht="25" customHeight="1" spans="1:14">
      <c r="A12" s="16"/>
      <c r="B12" s="17"/>
      <c r="C12" s="25"/>
      <c r="D12" s="26"/>
      <c r="E12" s="26"/>
      <c r="F12" s="26"/>
      <c r="G12" s="27"/>
      <c r="H12" s="21" t="s">
        <v>37</v>
      </c>
      <c r="I12" s="21" t="s">
        <v>35</v>
      </c>
      <c r="J12" s="47">
        <v>1</v>
      </c>
      <c r="K12" s="48">
        <v>360</v>
      </c>
      <c r="L12" s="50"/>
      <c r="M12" s="35"/>
      <c r="N12" s="35"/>
    </row>
    <row r="13" ht="25" customHeight="1" spans="1:14">
      <c r="A13" s="16"/>
      <c r="B13" s="17"/>
      <c r="C13" s="28"/>
      <c r="D13" s="29"/>
      <c r="E13" s="29"/>
      <c r="F13" s="29"/>
      <c r="G13" s="30"/>
      <c r="H13" s="21" t="s">
        <v>38</v>
      </c>
      <c r="I13" s="21" t="s">
        <v>35</v>
      </c>
      <c r="J13" s="47">
        <v>2</v>
      </c>
      <c r="K13" s="48">
        <v>720</v>
      </c>
      <c r="L13" s="51"/>
      <c r="M13" s="35"/>
      <c r="N13" s="35"/>
    </row>
    <row r="14" ht="25" customHeight="1" spans="1:14">
      <c r="A14" s="16">
        <f>COUNTA($A$4:A13)</f>
        <v>6</v>
      </c>
      <c r="B14" s="17" t="s">
        <v>18</v>
      </c>
      <c r="C14" s="18" t="s">
        <v>19</v>
      </c>
      <c r="D14" s="19" t="s">
        <v>35</v>
      </c>
      <c r="E14" s="19" t="s">
        <v>39</v>
      </c>
      <c r="F14" s="19" t="s">
        <v>29</v>
      </c>
      <c r="G14" s="20">
        <v>7</v>
      </c>
      <c r="H14" s="21" t="s">
        <v>27</v>
      </c>
      <c r="I14" s="21" t="s">
        <v>35</v>
      </c>
      <c r="J14" s="47">
        <v>9</v>
      </c>
      <c r="K14" s="48">
        <v>5760</v>
      </c>
      <c r="L14" s="35">
        <v>5000</v>
      </c>
      <c r="M14" s="35"/>
      <c r="N14" s="35"/>
    </row>
    <row r="15" ht="25" customHeight="1" spans="1:14">
      <c r="A15" s="16">
        <f>COUNTA($A$4:A14)</f>
        <v>7</v>
      </c>
      <c r="B15" s="17" t="s">
        <v>18</v>
      </c>
      <c r="C15" s="18" t="s">
        <v>19</v>
      </c>
      <c r="D15" s="19" t="s">
        <v>35</v>
      </c>
      <c r="E15" s="19" t="s">
        <v>40</v>
      </c>
      <c r="F15" s="19" t="s">
        <v>34</v>
      </c>
      <c r="G15" s="20">
        <v>1</v>
      </c>
      <c r="H15" s="21" t="s">
        <v>41</v>
      </c>
      <c r="I15" s="21" t="s">
        <v>35</v>
      </c>
      <c r="J15" s="47">
        <v>1.5</v>
      </c>
      <c r="K15" s="48">
        <v>480</v>
      </c>
      <c r="L15" s="48">
        <v>480</v>
      </c>
      <c r="M15" s="35"/>
      <c r="N15" s="35"/>
    </row>
    <row r="16" ht="25" customHeight="1" spans="1:14">
      <c r="A16" s="16">
        <f>COUNTA($A$4:A15)</f>
        <v>8</v>
      </c>
      <c r="B16" s="17" t="s">
        <v>18</v>
      </c>
      <c r="C16" s="18" t="s">
        <v>19</v>
      </c>
      <c r="D16" s="19" t="s">
        <v>20</v>
      </c>
      <c r="E16" s="19" t="s">
        <v>42</v>
      </c>
      <c r="F16" s="19" t="s">
        <v>43</v>
      </c>
      <c r="G16" s="20">
        <v>3</v>
      </c>
      <c r="H16" s="21" t="s">
        <v>41</v>
      </c>
      <c r="I16" s="21" t="s">
        <v>20</v>
      </c>
      <c r="J16" s="47">
        <v>3.6</v>
      </c>
      <c r="K16" s="48">
        <v>864</v>
      </c>
      <c r="L16" s="48">
        <v>864</v>
      </c>
      <c r="M16" s="35"/>
      <c r="N16" s="35"/>
    </row>
    <row r="17" ht="25" customHeight="1" spans="1:14">
      <c r="A17" s="16">
        <f>COUNTA($A$4:A16)</f>
        <v>9</v>
      </c>
      <c r="B17" s="17" t="s">
        <v>18</v>
      </c>
      <c r="C17" s="18" t="s">
        <v>19</v>
      </c>
      <c r="D17" s="19" t="s">
        <v>44</v>
      </c>
      <c r="E17" s="19" t="s">
        <v>45</v>
      </c>
      <c r="F17" s="19" t="s">
        <v>22</v>
      </c>
      <c r="G17" s="20">
        <v>4</v>
      </c>
      <c r="H17" s="21" t="s">
        <v>46</v>
      </c>
      <c r="I17" s="21" t="s">
        <v>20</v>
      </c>
      <c r="J17" s="47">
        <v>2.7</v>
      </c>
      <c r="K17" s="48">
        <v>1728</v>
      </c>
      <c r="L17" s="48">
        <v>1728</v>
      </c>
      <c r="M17" s="35"/>
      <c r="N17" s="35"/>
    </row>
    <row r="18" ht="25" customHeight="1" spans="1:14">
      <c r="A18" s="16">
        <f>COUNTA($A$4:A17)</f>
        <v>10</v>
      </c>
      <c r="B18" s="17" t="s">
        <v>18</v>
      </c>
      <c r="C18" s="18" t="s">
        <v>19</v>
      </c>
      <c r="D18" s="19" t="s">
        <v>47</v>
      </c>
      <c r="E18" s="19" t="s">
        <v>48</v>
      </c>
      <c r="F18" s="19" t="s">
        <v>49</v>
      </c>
      <c r="G18" s="20">
        <v>3</v>
      </c>
      <c r="H18" s="21" t="s">
        <v>27</v>
      </c>
      <c r="I18" s="21" t="s">
        <v>47</v>
      </c>
      <c r="J18" s="47">
        <v>10</v>
      </c>
      <c r="K18" s="48">
        <v>6400</v>
      </c>
      <c r="L18" s="48">
        <v>5000</v>
      </c>
      <c r="M18" s="35"/>
      <c r="N18" s="35"/>
    </row>
    <row r="19" ht="25" customHeight="1" spans="1:14">
      <c r="A19" s="16">
        <f>COUNTA($A$4:A18)</f>
        <v>11</v>
      </c>
      <c r="B19" s="17" t="s">
        <v>18</v>
      </c>
      <c r="C19" s="22" t="s">
        <v>19</v>
      </c>
      <c r="D19" s="23" t="s">
        <v>47</v>
      </c>
      <c r="E19" s="23" t="s">
        <v>50</v>
      </c>
      <c r="F19" s="23" t="s">
        <v>43</v>
      </c>
      <c r="G19" s="24">
        <v>4</v>
      </c>
      <c r="H19" s="21" t="s">
        <v>31</v>
      </c>
      <c r="I19" s="21" t="s">
        <v>47</v>
      </c>
      <c r="J19" s="47">
        <v>1.6</v>
      </c>
      <c r="K19" s="48">
        <v>384</v>
      </c>
      <c r="L19" s="53">
        <v>1500</v>
      </c>
      <c r="M19" s="35"/>
      <c r="N19" s="35"/>
    </row>
    <row r="20" ht="25" customHeight="1" spans="1:14">
      <c r="A20" s="16"/>
      <c r="B20" s="17"/>
      <c r="C20" s="25"/>
      <c r="D20" s="26"/>
      <c r="E20" s="26"/>
      <c r="F20" s="26"/>
      <c r="G20" s="27"/>
      <c r="H20" s="21" t="s">
        <v>46</v>
      </c>
      <c r="I20" s="21" t="s">
        <v>47</v>
      </c>
      <c r="J20" s="47">
        <v>1.2</v>
      </c>
      <c r="K20" s="48">
        <v>576</v>
      </c>
      <c r="L20" s="54"/>
      <c r="M20" s="35"/>
      <c r="N20" s="35"/>
    </row>
    <row r="21" ht="25" customHeight="1" spans="1:14">
      <c r="A21" s="16"/>
      <c r="B21" s="17"/>
      <c r="C21" s="28"/>
      <c r="D21" s="29"/>
      <c r="E21" s="26"/>
      <c r="F21" s="26"/>
      <c r="G21" s="27"/>
      <c r="H21" s="21" t="s">
        <v>38</v>
      </c>
      <c r="I21" s="21" t="s">
        <v>47</v>
      </c>
      <c r="J21" s="47">
        <v>1.5</v>
      </c>
      <c r="K21" s="48">
        <v>540</v>
      </c>
      <c r="L21" s="54"/>
      <c r="M21" s="35"/>
      <c r="N21" s="35"/>
    </row>
    <row r="22" ht="25" customHeight="1" spans="1:14">
      <c r="A22" s="16">
        <f>COUNTA($A$4:A21)</f>
        <v>12</v>
      </c>
      <c r="B22" s="17" t="s">
        <v>18</v>
      </c>
      <c r="C22" s="22" t="s">
        <v>51</v>
      </c>
      <c r="D22" s="23" t="s">
        <v>52</v>
      </c>
      <c r="E22" s="23" t="s">
        <v>53</v>
      </c>
      <c r="F22" s="23" t="s">
        <v>34</v>
      </c>
      <c r="G22" s="24">
        <v>1</v>
      </c>
      <c r="H22" s="21" t="s">
        <v>27</v>
      </c>
      <c r="I22" s="21" t="s">
        <v>52</v>
      </c>
      <c r="J22" s="47">
        <v>2</v>
      </c>
      <c r="K22" s="48">
        <v>1280</v>
      </c>
      <c r="L22" s="53">
        <v>2720</v>
      </c>
      <c r="M22" s="35"/>
      <c r="N22" s="35"/>
    </row>
    <row r="23" ht="25" customHeight="1" spans="1:14">
      <c r="A23" s="16"/>
      <c r="B23" s="17"/>
      <c r="C23" s="25"/>
      <c r="D23" s="26"/>
      <c r="E23" s="26"/>
      <c r="F23" s="26"/>
      <c r="G23" s="27"/>
      <c r="H23" s="21" t="s">
        <v>31</v>
      </c>
      <c r="I23" s="21" t="s">
        <v>52</v>
      </c>
      <c r="J23" s="47">
        <v>1</v>
      </c>
      <c r="K23" s="48">
        <v>320</v>
      </c>
      <c r="L23" s="54"/>
      <c r="M23" s="35"/>
      <c r="N23" s="35"/>
    </row>
    <row r="24" ht="25" customHeight="1" spans="1:14">
      <c r="A24" s="16"/>
      <c r="B24" s="17"/>
      <c r="C24" s="25"/>
      <c r="D24" s="26"/>
      <c r="E24" s="26"/>
      <c r="F24" s="26"/>
      <c r="G24" s="27"/>
      <c r="H24" s="21" t="s">
        <v>32</v>
      </c>
      <c r="I24" s="21" t="s">
        <v>52</v>
      </c>
      <c r="J24" s="47">
        <v>1</v>
      </c>
      <c r="K24" s="48">
        <v>640</v>
      </c>
      <c r="L24" s="54"/>
      <c r="M24" s="35"/>
      <c r="N24" s="35"/>
    </row>
    <row r="25" ht="25" customHeight="1" spans="1:14">
      <c r="A25" s="16"/>
      <c r="B25" s="17"/>
      <c r="C25" s="28"/>
      <c r="D25" s="29"/>
      <c r="E25" s="29"/>
      <c r="F25" s="29"/>
      <c r="G25" s="30"/>
      <c r="H25" s="21" t="s">
        <v>41</v>
      </c>
      <c r="I25" s="21" t="s">
        <v>52</v>
      </c>
      <c r="J25" s="47">
        <v>1.5</v>
      </c>
      <c r="K25" s="48">
        <v>480</v>
      </c>
      <c r="L25" s="55"/>
      <c r="M25" s="35"/>
      <c r="N25" s="35"/>
    </row>
    <row r="26" ht="25" customHeight="1" spans="1:14">
      <c r="A26" s="16">
        <f>COUNTA($A$4:A25)</f>
        <v>13</v>
      </c>
      <c r="B26" s="17" t="s">
        <v>18</v>
      </c>
      <c r="C26" s="22" t="s">
        <v>51</v>
      </c>
      <c r="D26" s="23" t="s">
        <v>54</v>
      </c>
      <c r="E26" s="23" t="s">
        <v>55</v>
      </c>
      <c r="F26" s="23" t="s">
        <v>56</v>
      </c>
      <c r="G26" s="24">
        <v>1</v>
      </c>
      <c r="H26" s="21" t="s">
        <v>31</v>
      </c>
      <c r="I26" s="19" t="s">
        <v>54</v>
      </c>
      <c r="J26" s="47">
        <v>1.5</v>
      </c>
      <c r="K26" s="48">
        <v>480</v>
      </c>
      <c r="L26" s="49">
        <v>1440</v>
      </c>
      <c r="M26" s="35"/>
      <c r="N26" s="35"/>
    </row>
    <row r="27" ht="25" customHeight="1" spans="1:14">
      <c r="A27" s="16"/>
      <c r="B27" s="17"/>
      <c r="C27" s="28"/>
      <c r="D27" s="29"/>
      <c r="E27" s="29"/>
      <c r="F27" s="29"/>
      <c r="G27" s="30"/>
      <c r="H27" s="21" t="s">
        <v>32</v>
      </c>
      <c r="I27" s="19" t="s">
        <v>54</v>
      </c>
      <c r="J27" s="47">
        <v>1.5</v>
      </c>
      <c r="K27" s="48">
        <v>960</v>
      </c>
      <c r="L27" s="51"/>
      <c r="M27" s="35"/>
      <c r="N27" s="35"/>
    </row>
    <row r="28" ht="25" customHeight="1" spans="1:14">
      <c r="A28" s="16">
        <f>COUNTA($A$4:A27)</f>
        <v>14</v>
      </c>
      <c r="B28" s="17" t="s">
        <v>18</v>
      </c>
      <c r="C28" s="18" t="s">
        <v>51</v>
      </c>
      <c r="D28" s="19" t="s">
        <v>54</v>
      </c>
      <c r="E28" s="19" t="s">
        <v>57</v>
      </c>
      <c r="F28" s="19" t="s">
        <v>34</v>
      </c>
      <c r="G28" s="20">
        <v>1</v>
      </c>
      <c r="H28" s="21" t="s">
        <v>38</v>
      </c>
      <c r="I28" s="19" t="s">
        <v>54</v>
      </c>
      <c r="J28" s="47">
        <v>2</v>
      </c>
      <c r="K28" s="48">
        <v>960</v>
      </c>
      <c r="L28" s="35">
        <v>960</v>
      </c>
      <c r="M28" s="35"/>
      <c r="N28" s="35"/>
    </row>
    <row r="29" ht="25" customHeight="1" spans="1:14">
      <c r="A29" s="16">
        <f>COUNTA($A$4:A28)</f>
        <v>15</v>
      </c>
      <c r="B29" s="17" t="s">
        <v>18</v>
      </c>
      <c r="C29" s="18" t="s">
        <v>51</v>
      </c>
      <c r="D29" s="19" t="s">
        <v>58</v>
      </c>
      <c r="E29" s="19" t="s">
        <v>59</v>
      </c>
      <c r="F29" s="19" t="s">
        <v>26</v>
      </c>
      <c r="G29" s="20">
        <v>3</v>
      </c>
      <c r="H29" s="21" t="s">
        <v>32</v>
      </c>
      <c r="I29" s="19" t="s">
        <v>58</v>
      </c>
      <c r="J29" s="47">
        <v>1</v>
      </c>
      <c r="K29" s="48">
        <v>480</v>
      </c>
      <c r="L29" s="35">
        <v>480</v>
      </c>
      <c r="M29" s="35"/>
      <c r="N29" s="35"/>
    </row>
    <row r="30" ht="25" customHeight="1" spans="1:14">
      <c r="A30" s="16">
        <f>COUNTA($A$4:A29)</f>
        <v>16</v>
      </c>
      <c r="B30" s="17" t="s">
        <v>18</v>
      </c>
      <c r="C30" s="18" t="s">
        <v>60</v>
      </c>
      <c r="D30" s="19" t="s">
        <v>61</v>
      </c>
      <c r="E30" s="19" t="s">
        <v>62</v>
      </c>
      <c r="F30" s="19" t="s">
        <v>26</v>
      </c>
      <c r="G30" s="20">
        <v>6</v>
      </c>
      <c r="H30" s="21" t="s">
        <v>32</v>
      </c>
      <c r="I30" s="19" t="s">
        <v>63</v>
      </c>
      <c r="J30" s="47">
        <v>5.5</v>
      </c>
      <c r="K30" s="48">
        <v>2640</v>
      </c>
      <c r="L30" s="35">
        <v>2640</v>
      </c>
      <c r="M30" s="35"/>
      <c r="N30" s="35"/>
    </row>
    <row r="31" ht="25" customHeight="1" spans="1:14">
      <c r="A31" s="16">
        <f>COUNTA($A$4:A30)</f>
        <v>17</v>
      </c>
      <c r="B31" s="17" t="s">
        <v>18</v>
      </c>
      <c r="C31" s="22" t="s">
        <v>60</v>
      </c>
      <c r="D31" s="23" t="s">
        <v>64</v>
      </c>
      <c r="E31" s="23" t="s">
        <v>65</v>
      </c>
      <c r="F31" s="23" t="s">
        <v>56</v>
      </c>
      <c r="G31" s="24">
        <v>5</v>
      </c>
      <c r="H31" s="21" t="s">
        <v>66</v>
      </c>
      <c r="I31" s="19" t="s">
        <v>64</v>
      </c>
      <c r="J31" s="47">
        <v>25</v>
      </c>
      <c r="K31" s="48">
        <v>300</v>
      </c>
      <c r="L31" s="49">
        <v>4300</v>
      </c>
      <c r="M31" s="49" t="s">
        <v>67</v>
      </c>
      <c r="N31" s="35"/>
    </row>
    <row r="32" ht="25" customHeight="1" spans="1:14">
      <c r="A32" s="16"/>
      <c r="B32" s="17"/>
      <c r="C32" s="28"/>
      <c r="D32" s="29"/>
      <c r="E32" s="29"/>
      <c r="F32" s="29"/>
      <c r="G32" s="30"/>
      <c r="H32" s="21" t="s">
        <v>68</v>
      </c>
      <c r="I32" s="19" t="s">
        <v>64</v>
      </c>
      <c r="J32" s="47">
        <v>20</v>
      </c>
      <c r="K32" s="48">
        <v>4000</v>
      </c>
      <c r="L32" s="51"/>
      <c r="M32" s="51"/>
      <c r="N32" s="35"/>
    </row>
    <row r="33" ht="25" customHeight="1" spans="1:14">
      <c r="A33" s="16">
        <f>COUNTA($A$4:A32)</f>
        <v>18</v>
      </c>
      <c r="B33" s="17" t="s">
        <v>18</v>
      </c>
      <c r="C33" s="22" t="s">
        <v>60</v>
      </c>
      <c r="D33" s="23" t="s">
        <v>69</v>
      </c>
      <c r="E33" s="23" t="s">
        <v>70</v>
      </c>
      <c r="F33" s="23" t="s">
        <v>43</v>
      </c>
      <c r="G33" s="24">
        <v>4</v>
      </c>
      <c r="H33" s="21" t="s">
        <v>27</v>
      </c>
      <c r="I33" s="19" t="s">
        <v>30</v>
      </c>
      <c r="J33" s="47">
        <v>10</v>
      </c>
      <c r="K33" s="48">
        <v>4800</v>
      </c>
      <c r="L33" s="56">
        <v>5000</v>
      </c>
      <c r="M33" s="35"/>
      <c r="N33" s="35"/>
    </row>
    <row r="34" ht="25" customHeight="1" spans="1:14">
      <c r="A34" s="16"/>
      <c r="B34" s="17"/>
      <c r="C34" s="28"/>
      <c r="D34" s="29"/>
      <c r="E34" s="29"/>
      <c r="F34" s="29"/>
      <c r="G34" s="30"/>
      <c r="H34" s="21" t="s">
        <v>31</v>
      </c>
      <c r="I34" s="19" t="s">
        <v>64</v>
      </c>
      <c r="J34" s="47">
        <v>1.5</v>
      </c>
      <c r="K34" s="48">
        <v>360</v>
      </c>
      <c r="L34" s="57"/>
      <c r="M34" s="35"/>
      <c r="N34" s="35"/>
    </row>
    <row r="35" ht="25" customHeight="1" spans="1:14">
      <c r="A35" s="16">
        <f>COUNTA($A$4:A34)</f>
        <v>19</v>
      </c>
      <c r="B35" s="17" t="s">
        <v>18</v>
      </c>
      <c r="C35" s="18" t="s">
        <v>60</v>
      </c>
      <c r="D35" s="19" t="s">
        <v>71</v>
      </c>
      <c r="E35" s="19" t="s">
        <v>72</v>
      </c>
      <c r="F35" s="19" t="s">
        <v>22</v>
      </c>
      <c r="G35" s="20">
        <v>2</v>
      </c>
      <c r="H35" s="21" t="s">
        <v>41</v>
      </c>
      <c r="I35" s="19" t="s">
        <v>71</v>
      </c>
      <c r="J35" s="47">
        <v>1</v>
      </c>
      <c r="K35" s="48">
        <v>320</v>
      </c>
      <c r="L35" s="35">
        <v>320</v>
      </c>
      <c r="M35" s="35"/>
      <c r="N35" s="35"/>
    </row>
    <row r="36" ht="25" customHeight="1" spans="1:14">
      <c r="A36" s="16">
        <f>COUNTA($A$4:A35)</f>
        <v>20</v>
      </c>
      <c r="B36" s="17" t="s">
        <v>18</v>
      </c>
      <c r="C36" s="18" t="s">
        <v>60</v>
      </c>
      <c r="D36" s="19" t="s">
        <v>71</v>
      </c>
      <c r="E36" s="19" t="s">
        <v>73</v>
      </c>
      <c r="F36" s="19" t="s">
        <v>22</v>
      </c>
      <c r="G36" s="20">
        <v>1</v>
      </c>
      <c r="H36" s="21" t="s">
        <v>31</v>
      </c>
      <c r="I36" s="19" t="s">
        <v>71</v>
      </c>
      <c r="J36" s="47">
        <v>1.5</v>
      </c>
      <c r="K36" s="48">
        <v>480</v>
      </c>
      <c r="L36" s="47">
        <v>480</v>
      </c>
      <c r="M36" s="35"/>
      <c r="N36" s="35"/>
    </row>
    <row r="37" ht="25" customHeight="1" spans="1:14">
      <c r="A37" s="16">
        <f>COUNTA($A$4:A36)</f>
        <v>21</v>
      </c>
      <c r="B37" s="17" t="s">
        <v>18</v>
      </c>
      <c r="C37" s="18" t="s">
        <v>60</v>
      </c>
      <c r="D37" s="19" t="s">
        <v>74</v>
      </c>
      <c r="E37" s="19" t="s">
        <v>75</v>
      </c>
      <c r="F37" s="19" t="s">
        <v>22</v>
      </c>
      <c r="G37" s="20">
        <v>1</v>
      </c>
      <c r="H37" s="21" t="s">
        <v>31</v>
      </c>
      <c r="I37" s="19" t="s">
        <v>74</v>
      </c>
      <c r="J37" s="47">
        <v>4.5</v>
      </c>
      <c r="K37" s="48">
        <v>1440</v>
      </c>
      <c r="L37" s="48">
        <v>1440</v>
      </c>
      <c r="M37" s="35"/>
      <c r="N37" s="35"/>
    </row>
    <row r="38" ht="25" customHeight="1" spans="1:14">
      <c r="A38" s="16">
        <f>COUNTA($A$4:A37)</f>
        <v>22</v>
      </c>
      <c r="B38" s="17" t="s">
        <v>18</v>
      </c>
      <c r="C38" s="18" t="s">
        <v>60</v>
      </c>
      <c r="D38" s="19" t="s">
        <v>76</v>
      </c>
      <c r="E38" s="19" t="s">
        <v>77</v>
      </c>
      <c r="F38" s="19" t="s">
        <v>34</v>
      </c>
      <c r="G38" s="20">
        <v>4</v>
      </c>
      <c r="H38" s="21" t="s">
        <v>66</v>
      </c>
      <c r="I38" s="19" t="s">
        <v>76</v>
      </c>
      <c r="J38" s="47">
        <v>21</v>
      </c>
      <c r="K38" s="48">
        <v>252</v>
      </c>
      <c r="L38" s="48">
        <v>252</v>
      </c>
      <c r="M38" s="35"/>
      <c r="N38" s="35"/>
    </row>
    <row r="39" ht="25" customHeight="1" spans="1:14">
      <c r="A39" s="16">
        <f>COUNTA($A$4:A38)</f>
        <v>23</v>
      </c>
      <c r="B39" s="17" t="s">
        <v>18</v>
      </c>
      <c r="C39" s="22" t="s">
        <v>60</v>
      </c>
      <c r="D39" s="23" t="s">
        <v>76</v>
      </c>
      <c r="E39" s="22" t="s">
        <v>78</v>
      </c>
      <c r="F39" s="22" t="s">
        <v>43</v>
      </c>
      <c r="G39" s="22">
        <v>3</v>
      </c>
      <c r="H39" s="18" t="s">
        <v>79</v>
      </c>
      <c r="I39" s="19" t="s">
        <v>76</v>
      </c>
      <c r="J39" s="18">
        <v>1</v>
      </c>
      <c r="K39" s="58">
        <v>1500</v>
      </c>
      <c r="L39" s="49">
        <v>2148</v>
      </c>
      <c r="M39" s="35"/>
      <c r="N39" s="35"/>
    </row>
    <row r="40" ht="25" customHeight="1" spans="1:14">
      <c r="A40" s="16"/>
      <c r="B40" s="17"/>
      <c r="C40" s="25"/>
      <c r="D40" s="26"/>
      <c r="E40" s="25"/>
      <c r="F40" s="25"/>
      <c r="G40" s="25"/>
      <c r="H40" s="21" t="s">
        <v>31</v>
      </c>
      <c r="I40" s="19" t="s">
        <v>76</v>
      </c>
      <c r="J40" s="18">
        <v>1.5</v>
      </c>
      <c r="K40" s="58">
        <v>360</v>
      </c>
      <c r="L40" s="50"/>
      <c r="M40" s="35"/>
      <c r="N40" s="35"/>
    </row>
    <row r="41" ht="25" customHeight="1" spans="1:14">
      <c r="A41" s="16"/>
      <c r="B41" s="17"/>
      <c r="C41" s="28"/>
      <c r="D41" s="29"/>
      <c r="E41" s="28"/>
      <c r="F41" s="28"/>
      <c r="G41" s="28"/>
      <c r="H41" s="21" t="s">
        <v>41</v>
      </c>
      <c r="I41" s="19" t="s">
        <v>76</v>
      </c>
      <c r="J41" s="18">
        <v>1.2</v>
      </c>
      <c r="K41" s="58">
        <v>288</v>
      </c>
      <c r="L41" s="51"/>
      <c r="M41" s="18"/>
      <c r="N41" s="35"/>
    </row>
    <row r="42" ht="25" customHeight="1" spans="1:14">
      <c r="A42" s="16">
        <f>COUNTA($A$4:A41)</f>
        <v>24</v>
      </c>
      <c r="B42" s="31" t="s">
        <v>80</v>
      </c>
      <c r="C42" s="32" t="s">
        <v>81</v>
      </c>
      <c r="D42" s="32" t="s">
        <v>82</v>
      </c>
      <c r="E42" s="32" t="s">
        <v>83</v>
      </c>
      <c r="F42" s="32" t="s">
        <v>56</v>
      </c>
      <c r="G42" s="32">
        <v>2</v>
      </c>
      <c r="H42" s="33" t="s">
        <v>84</v>
      </c>
      <c r="I42" s="32" t="s">
        <v>82</v>
      </c>
      <c r="J42" s="33">
        <v>5</v>
      </c>
      <c r="K42" s="33">
        <f>J42*250*0.8</f>
        <v>1000</v>
      </c>
      <c r="L42" s="32">
        <v>2280</v>
      </c>
      <c r="M42" s="32"/>
      <c r="N42" s="32"/>
    </row>
    <row r="43" ht="25" customHeight="1" spans="1:14">
      <c r="A43" s="16"/>
      <c r="B43" s="31"/>
      <c r="C43" s="34"/>
      <c r="D43" s="34"/>
      <c r="E43" s="34"/>
      <c r="F43" s="34"/>
      <c r="G43" s="34"/>
      <c r="H43" s="33" t="s">
        <v>32</v>
      </c>
      <c r="I43" s="34"/>
      <c r="J43" s="33">
        <v>2</v>
      </c>
      <c r="K43" s="33">
        <f>J43*800*0.8</f>
        <v>1280</v>
      </c>
      <c r="L43" s="34"/>
      <c r="M43" s="34"/>
      <c r="N43" s="34"/>
    </row>
    <row r="44" ht="25" customHeight="1" spans="1:14">
      <c r="A44" s="16">
        <f>COUNTA($A$4:A43)</f>
        <v>25</v>
      </c>
      <c r="B44" s="31" t="s">
        <v>80</v>
      </c>
      <c r="C44" s="33" t="s">
        <v>81</v>
      </c>
      <c r="D44" s="33" t="s">
        <v>85</v>
      </c>
      <c r="E44" s="33" t="s">
        <v>86</v>
      </c>
      <c r="F44" s="33" t="s">
        <v>26</v>
      </c>
      <c r="G44" s="33">
        <v>1</v>
      </c>
      <c r="H44" s="33" t="s">
        <v>79</v>
      </c>
      <c r="I44" s="33" t="s">
        <v>87</v>
      </c>
      <c r="J44" s="33">
        <v>3</v>
      </c>
      <c r="K44" s="33">
        <f>J44*2500*0.6</f>
        <v>4500</v>
      </c>
      <c r="L44" s="33">
        <v>4500</v>
      </c>
      <c r="M44" s="33"/>
      <c r="N44" s="33"/>
    </row>
    <row r="45" ht="25" customHeight="1" spans="1:14">
      <c r="A45" s="16">
        <f>COUNTA($A$4:A44)</f>
        <v>26</v>
      </c>
      <c r="B45" s="31" t="s">
        <v>80</v>
      </c>
      <c r="C45" s="33" t="s">
        <v>81</v>
      </c>
      <c r="D45" s="33" t="s">
        <v>88</v>
      </c>
      <c r="E45" s="33" t="s">
        <v>89</v>
      </c>
      <c r="F45" s="33" t="s">
        <v>34</v>
      </c>
      <c r="G45" s="33">
        <v>3</v>
      </c>
      <c r="H45" s="33" t="s">
        <v>79</v>
      </c>
      <c r="I45" s="33" t="s">
        <v>88</v>
      </c>
      <c r="J45" s="33">
        <v>1</v>
      </c>
      <c r="K45" s="33">
        <f>J45*2500*0.8</f>
        <v>2000</v>
      </c>
      <c r="L45" s="33">
        <v>2000</v>
      </c>
      <c r="M45" s="33"/>
      <c r="N45" s="33"/>
    </row>
    <row r="46" ht="25" customHeight="1" spans="1:14">
      <c r="A46" s="16">
        <f>COUNTA($A$4:A45)</f>
        <v>27</v>
      </c>
      <c r="B46" s="31" t="s">
        <v>80</v>
      </c>
      <c r="C46" s="33" t="s">
        <v>90</v>
      </c>
      <c r="D46" s="33" t="s">
        <v>91</v>
      </c>
      <c r="E46" s="33" t="s">
        <v>92</v>
      </c>
      <c r="F46" s="33" t="s">
        <v>93</v>
      </c>
      <c r="G46" s="33">
        <v>2</v>
      </c>
      <c r="H46" s="33" t="s">
        <v>94</v>
      </c>
      <c r="I46" s="33" t="s">
        <v>91</v>
      </c>
      <c r="J46" s="33">
        <v>0.8</v>
      </c>
      <c r="K46" s="33">
        <f>J46*600</f>
        <v>480</v>
      </c>
      <c r="L46" s="33">
        <v>480</v>
      </c>
      <c r="M46" s="33"/>
      <c r="N46" s="33"/>
    </row>
    <row r="47" ht="25" customHeight="1" spans="1:14">
      <c r="A47" s="16">
        <f>COUNTA($A$4:A46)</f>
        <v>28</v>
      </c>
      <c r="B47" s="31" t="s">
        <v>80</v>
      </c>
      <c r="C47" s="35" t="s">
        <v>95</v>
      </c>
      <c r="D47" s="35" t="s">
        <v>96</v>
      </c>
      <c r="E47" s="35" t="s">
        <v>97</v>
      </c>
      <c r="F47" s="32" t="s">
        <v>26</v>
      </c>
      <c r="G47" s="32">
        <v>5</v>
      </c>
      <c r="H47" s="33" t="s">
        <v>31</v>
      </c>
      <c r="I47" s="59" t="s">
        <v>98</v>
      </c>
      <c r="J47" s="33">
        <v>1.5</v>
      </c>
      <c r="K47" s="33">
        <f t="shared" ref="K47:K50" si="0">J47*400*0.6</f>
        <v>360</v>
      </c>
      <c r="L47" s="32">
        <v>720</v>
      </c>
      <c r="M47" s="32"/>
      <c r="N47" s="59" t="s">
        <v>99</v>
      </c>
    </row>
    <row r="48" ht="25" customHeight="1" spans="1:14">
      <c r="A48" s="16"/>
      <c r="B48" s="31"/>
      <c r="C48" s="35"/>
      <c r="D48" s="35"/>
      <c r="E48" s="35"/>
      <c r="F48" s="34"/>
      <c r="G48" s="34"/>
      <c r="H48" s="33" t="s">
        <v>41</v>
      </c>
      <c r="I48" s="60"/>
      <c r="J48" s="33">
        <v>1.5</v>
      </c>
      <c r="K48" s="33">
        <f t="shared" si="0"/>
        <v>360</v>
      </c>
      <c r="L48" s="34"/>
      <c r="M48" s="34"/>
      <c r="N48" s="60"/>
    </row>
    <row r="49" ht="25" customHeight="1" spans="1:14">
      <c r="A49" s="16">
        <f>COUNTA($A$4:A48)</f>
        <v>29</v>
      </c>
      <c r="B49" s="31" t="s">
        <v>80</v>
      </c>
      <c r="C49" s="33" t="s">
        <v>95</v>
      </c>
      <c r="D49" s="33" t="s">
        <v>100</v>
      </c>
      <c r="E49" s="33" t="s">
        <v>101</v>
      </c>
      <c r="F49" s="33" t="s">
        <v>26</v>
      </c>
      <c r="G49" s="33">
        <v>3</v>
      </c>
      <c r="H49" s="33" t="s">
        <v>31</v>
      </c>
      <c r="I49" s="33" t="s">
        <v>102</v>
      </c>
      <c r="J49" s="33">
        <v>2</v>
      </c>
      <c r="K49" s="33">
        <f t="shared" si="0"/>
        <v>480</v>
      </c>
      <c r="L49" s="33">
        <v>480</v>
      </c>
      <c r="M49" s="33"/>
      <c r="N49" s="33"/>
    </row>
    <row r="50" ht="25" customHeight="1" spans="1:14">
      <c r="A50" s="16">
        <f>COUNTA($A$4:A49)</f>
        <v>30</v>
      </c>
      <c r="B50" s="31" t="s">
        <v>80</v>
      </c>
      <c r="C50" s="33" t="s">
        <v>95</v>
      </c>
      <c r="D50" s="33" t="s">
        <v>103</v>
      </c>
      <c r="E50" s="33" t="s">
        <v>104</v>
      </c>
      <c r="F50" s="33" t="s">
        <v>43</v>
      </c>
      <c r="G50" s="33">
        <v>4</v>
      </c>
      <c r="H50" s="33" t="s">
        <v>41</v>
      </c>
      <c r="I50" s="33" t="s">
        <v>103</v>
      </c>
      <c r="J50" s="33">
        <v>2</v>
      </c>
      <c r="K50" s="33">
        <f t="shared" si="0"/>
        <v>480</v>
      </c>
      <c r="L50" s="33">
        <v>480</v>
      </c>
      <c r="M50" s="33"/>
      <c r="N50" s="33" t="s">
        <v>105</v>
      </c>
    </row>
    <row r="51" ht="25" customHeight="1" spans="1:14">
      <c r="A51" s="16">
        <f>COUNTA($A$4:A50)</f>
        <v>31</v>
      </c>
      <c r="B51" s="31" t="s">
        <v>80</v>
      </c>
      <c r="C51" s="33" t="s">
        <v>106</v>
      </c>
      <c r="D51" s="33" t="s">
        <v>63</v>
      </c>
      <c r="E51" s="33" t="s">
        <v>107</v>
      </c>
      <c r="F51" s="33" t="s">
        <v>56</v>
      </c>
      <c r="G51" s="33">
        <v>3</v>
      </c>
      <c r="H51" s="33" t="s">
        <v>32</v>
      </c>
      <c r="I51" s="33" t="s">
        <v>63</v>
      </c>
      <c r="J51" s="33">
        <v>1.5</v>
      </c>
      <c r="K51" s="33">
        <f>J51*800*0.8</f>
        <v>960</v>
      </c>
      <c r="L51" s="33">
        <v>960</v>
      </c>
      <c r="M51" s="33"/>
      <c r="N51" s="33"/>
    </row>
    <row r="52" ht="25" customHeight="1" spans="1:14">
      <c r="A52" s="16">
        <f>COUNTA($A$4:A51)</f>
        <v>32</v>
      </c>
      <c r="B52" s="31" t="s">
        <v>80</v>
      </c>
      <c r="C52" s="32" t="s">
        <v>108</v>
      </c>
      <c r="D52" s="32" t="s">
        <v>109</v>
      </c>
      <c r="E52" s="32" t="s">
        <v>110</v>
      </c>
      <c r="F52" s="32" t="s">
        <v>29</v>
      </c>
      <c r="G52" s="32">
        <v>3</v>
      </c>
      <c r="H52" s="33" t="s">
        <v>111</v>
      </c>
      <c r="I52" s="32" t="s">
        <v>109</v>
      </c>
      <c r="J52" s="33">
        <v>4</v>
      </c>
      <c r="K52" s="33">
        <f>J52*500*0.8</f>
        <v>1600</v>
      </c>
      <c r="L52" s="32">
        <v>2560</v>
      </c>
      <c r="M52" s="32"/>
      <c r="N52" s="32"/>
    </row>
    <row r="53" ht="25" customHeight="1" spans="1:14">
      <c r="A53" s="16"/>
      <c r="B53" s="31"/>
      <c r="C53" s="36"/>
      <c r="D53" s="36"/>
      <c r="E53" s="36"/>
      <c r="F53" s="36"/>
      <c r="G53" s="36"/>
      <c r="H53" s="33" t="s">
        <v>41</v>
      </c>
      <c r="I53" s="36"/>
      <c r="J53" s="33">
        <v>2</v>
      </c>
      <c r="K53" s="33">
        <f>J53*400*0.8</f>
        <v>640</v>
      </c>
      <c r="L53" s="36"/>
      <c r="M53" s="36"/>
      <c r="N53" s="36"/>
    </row>
    <row r="54" ht="25" customHeight="1" spans="1:14">
      <c r="A54" s="16"/>
      <c r="B54" s="31"/>
      <c r="C54" s="34"/>
      <c r="D54" s="34"/>
      <c r="E54" s="34"/>
      <c r="F54" s="34"/>
      <c r="G54" s="34"/>
      <c r="H54" s="33" t="s">
        <v>31</v>
      </c>
      <c r="I54" s="34"/>
      <c r="J54" s="33">
        <v>1</v>
      </c>
      <c r="K54" s="33">
        <f>J54*400*0.8</f>
        <v>320</v>
      </c>
      <c r="L54" s="34"/>
      <c r="M54" s="34"/>
      <c r="N54" s="34"/>
    </row>
    <row r="55" ht="25" customHeight="1" spans="1:14">
      <c r="A55" s="16">
        <f>COUNTA($A$4:A54)</f>
        <v>33</v>
      </c>
      <c r="B55" s="31" t="s">
        <v>80</v>
      </c>
      <c r="C55" s="32" t="s">
        <v>108</v>
      </c>
      <c r="D55" s="32" t="s">
        <v>112</v>
      </c>
      <c r="E55" s="32" t="s">
        <v>113</v>
      </c>
      <c r="F55" s="32" t="s">
        <v>26</v>
      </c>
      <c r="G55" s="32">
        <v>3</v>
      </c>
      <c r="H55" s="33" t="s">
        <v>114</v>
      </c>
      <c r="I55" s="32" t="s">
        <v>112</v>
      </c>
      <c r="J55" s="33">
        <v>4</v>
      </c>
      <c r="K55" s="33">
        <f>J55*600*0.6</f>
        <v>1440</v>
      </c>
      <c r="L55" s="32">
        <v>1830</v>
      </c>
      <c r="M55" s="32" t="s">
        <v>115</v>
      </c>
      <c r="N55" s="32"/>
    </row>
    <row r="56" ht="25" customHeight="1" spans="1:14">
      <c r="A56" s="16"/>
      <c r="B56" s="31"/>
      <c r="C56" s="34"/>
      <c r="D56" s="34"/>
      <c r="E56" s="34"/>
      <c r="F56" s="34"/>
      <c r="G56" s="34"/>
      <c r="H56" s="33" t="s">
        <v>111</v>
      </c>
      <c r="I56" s="34"/>
      <c r="J56" s="33">
        <v>1.3</v>
      </c>
      <c r="K56" s="33">
        <f>J56*500*0.6</f>
        <v>390</v>
      </c>
      <c r="L56" s="34"/>
      <c r="M56" s="34"/>
      <c r="N56" s="34"/>
    </row>
    <row r="57" ht="30" customHeight="1" spans="1:14">
      <c r="A57" s="16">
        <f>COUNTA($A$4:A56)</f>
        <v>34</v>
      </c>
      <c r="B57" s="31" t="s">
        <v>80</v>
      </c>
      <c r="C57" s="33" t="s">
        <v>108</v>
      </c>
      <c r="D57" s="33" t="s">
        <v>112</v>
      </c>
      <c r="E57" s="33" t="s">
        <v>116</v>
      </c>
      <c r="F57" s="33" t="s">
        <v>43</v>
      </c>
      <c r="G57" s="33">
        <v>2</v>
      </c>
      <c r="H57" s="33" t="s">
        <v>46</v>
      </c>
      <c r="I57" s="33" t="s">
        <v>112</v>
      </c>
      <c r="J57" s="33">
        <v>2</v>
      </c>
      <c r="K57" s="33">
        <f>J57*800*0.6</f>
        <v>960</v>
      </c>
      <c r="L57" s="33">
        <v>960</v>
      </c>
      <c r="M57" s="33" t="s">
        <v>117</v>
      </c>
      <c r="N57" s="33"/>
    </row>
    <row r="58" ht="30" customHeight="1" spans="1:14">
      <c r="A58" s="16">
        <f>COUNTA($A$4:A57)</f>
        <v>35</v>
      </c>
      <c r="B58" s="31" t="s">
        <v>80</v>
      </c>
      <c r="C58" s="33" t="s">
        <v>118</v>
      </c>
      <c r="D58" s="33" t="s">
        <v>119</v>
      </c>
      <c r="E58" s="33" t="s">
        <v>120</v>
      </c>
      <c r="F58" s="33" t="s">
        <v>26</v>
      </c>
      <c r="G58" s="33">
        <v>4</v>
      </c>
      <c r="H58" s="33" t="s">
        <v>66</v>
      </c>
      <c r="I58" s="33" t="s">
        <v>119</v>
      </c>
      <c r="J58" s="33">
        <v>46</v>
      </c>
      <c r="K58" s="33">
        <f>J58*15*0.6</f>
        <v>414</v>
      </c>
      <c r="L58" s="33">
        <v>414</v>
      </c>
      <c r="M58" s="33" t="s">
        <v>121</v>
      </c>
      <c r="N58" s="33"/>
    </row>
    <row r="59" ht="25" customHeight="1" spans="1:14">
      <c r="A59" s="16">
        <f>COUNTA($A$4:A58)</f>
        <v>36</v>
      </c>
      <c r="B59" s="31" t="s">
        <v>80</v>
      </c>
      <c r="C59" s="32" t="s">
        <v>118</v>
      </c>
      <c r="D59" s="32" t="s">
        <v>122</v>
      </c>
      <c r="E59" s="32" t="s">
        <v>123</v>
      </c>
      <c r="F59" s="32" t="s">
        <v>56</v>
      </c>
      <c r="G59" s="32">
        <v>1</v>
      </c>
      <c r="H59" s="33" t="s">
        <v>114</v>
      </c>
      <c r="I59" s="32" t="s">
        <v>122</v>
      </c>
      <c r="J59" s="33">
        <v>1.2</v>
      </c>
      <c r="K59" s="33">
        <f>J59*600*0.8</f>
        <v>576</v>
      </c>
      <c r="L59" s="32">
        <v>2496</v>
      </c>
      <c r="M59" s="32"/>
      <c r="N59" s="32"/>
    </row>
    <row r="60" ht="25" customHeight="1" spans="1:14">
      <c r="A60" s="16"/>
      <c r="B60" s="31"/>
      <c r="C60" s="36"/>
      <c r="D60" s="36"/>
      <c r="E60" s="36"/>
      <c r="F60" s="36"/>
      <c r="G60" s="36"/>
      <c r="H60" s="33" t="s">
        <v>124</v>
      </c>
      <c r="I60" s="36"/>
      <c r="J60" s="33">
        <v>2</v>
      </c>
      <c r="K60" s="33">
        <f>J60*800*0.8</f>
        <v>1280</v>
      </c>
      <c r="L60" s="36"/>
      <c r="M60" s="36"/>
      <c r="N60" s="36"/>
    </row>
    <row r="61" ht="25" customHeight="1" spans="1:14">
      <c r="A61" s="16"/>
      <c r="B61" s="31"/>
      <c r="C61" s="34"/>
      <c r="D61" s="34"/>
      <c r="E61" s="34"/>
      <c r="F61" s="34"/>
      <c r="G61" s="34"/>
      <c r="H61" s="33" t="s">
        <v>27</v>
      </c>
      <c r="I61" s="34"/>
      <c r="J61" s="33">
        <v>1</v>
      </c>
      <c r="K61" s="33">
        <f>J61*800*0.8</f>
        <v>640</v>
      </c>
      <c r="L61" s="34"/>
      <c r="M61" s="34"/>
      <c r="N61" s="34"/>
    </row>
    <row r="62" ht="25" customHeight="1" spans="1:14">
      <c r="A62" s="16">
        <f>COUNTA($A$4:A61)</f>
        <v>37</v>
      </c>
      <c r="B62" s="37" t="s">
        <v>125</v>
      </c>
      <c r="C62" s="37" t="s">
        <v>126</v>
      </c>
      <c r="D62" s="37" t="s">
        <v>127</v>
      </c>
      <c r="E62" s="37" t="s">
        <v>128</v>
      </c>
      <c r="F62" s="38" t="s">
        <v>129</v>
      </c>
      <c r="G62" s="37">
        <v>5</v>
      </c>
      <c r="H62" s="37" t="s">
        <v>130</v>
      </c>
      <c r="I62" s="37" t="s">
        <v>131</v>
      </c>
      <c r="J62" s="61">
        <v>1.3</v>
      </c>
      <c r="K62" s="61">
        <v>390</v>
      </c>
      <c r="L62" s="61">
        <v>1686</v>
      </c>
      <c r="M62" s="37" t="s">
        <v>132</v>
      </c>
      <c r="N62" s="62"/>
    </row>
    <row r="63" ht="30" customHeight="1" spans="1:14">
      <c r="A63" s="16"/>
      <c r="B63" s="37"/>
      <c r="C63" s="37"/>
      <c r="D63" s="37"/>
      <c r="E63" s="37"/>
      <c r="F63" s="38"/>
      <c r="G63" s="37"/>
      <c r="H63" s="37" t="s">
        <v>133</v>
      </c>
      <c r="I63" s="37"/>
      <c r="J63" s="61">
        <v>1.6</v>
      </c>
      <c r="K63" s="61">
        <v>768</v>
      </c>
      <c r="L63" s="61"/>
      <c r="M63" s="37" t="s">
        <v>132</v>
      </c>
      <c r="N63" s="62"/>
    </row>
    <row r="64" ht="30" customHeight="1" spans="1:14">
      <c r="A64" s="16"/>
      <c r="B64" s="37"/>
      <c r="C64" s="37"/>
      <c r="D64" s="37"/>
      <c r="E64" s="37"/>
      <c r="F64" s="38"/>
      <c r="G64" s="37"/>
      <c r="H64" s="37" t="s">
        <v>134</v>
      </c>
      <c r="I64" s="37"/>
      <c r="J64" s="61">
        <v>1.1</v>
      </c>
      <c r="K64" s="61">
        <v>528</v>
      </c>
      <c r="L64" s="61"/>
      <c r="M64" s="37" t="s">
        <v>132</v>
      </c>
      <c r="N64" s="62"/>
    </row>
    <row r="65" ht="30" customHeight="1" spans="1:14">
      <c r="A65" s="16">
        <f>COUNTA($A$4:A64)</f>
        <v>38</v>
      </c>
      <c r="B65" s="37" t="s">
        <v>125</v>
      </c>
      <c r="C65" s="61" t="s">
        <v>135</v>
      </c>
      <c r="D65" s="61" t="s">
        <v>136</v>
      </c>
      <c r="E65" s="61" t="s">
        <v>137</v>
      </c>
      <c r="F65" s="63" t="s">
        <v>56</v>
      </c>
      <c r="G65" s="61">
        <v>2</v>
      </c>
      <c r="H65" s="37" t="s">
        <v>138</v>
      </c>
      <c r="I65" s="37" t="s">
        <v>139</v>
      </c>
      <c r="J65" s="61">
        <v>1</v>
      </c>
      <c r="K65" s="61">
        <v>640</v>
      </c>
      <c r="L65" s="61">
        <v>1216</v>
      </c>
      <c r="M65" s="37" t="s">
        <v>132</v>
      </c>
      <c r="N65" s="62"/>
    </row>
    <row r="66" ht="25" customHeight="1" spans="1:14">
      <c r="A66" s="16"/>
      <c r="B66" s="37"/>
      <c r="C66" s="61"/>
      <c r="D66" s="61"/>
      <c r="E66" s="61"/>
      <c r="F66" s="63"/>
      <c r="G66" s="61"/>
      <c r="H66" s="37" t="s">
        <v>140</v>
      </c>
      <c r="I66" s="37"/>
      <c r="J66" s="61">
        <v>0.9</v>
      </c>
      <c r="K66" s="61">
        <v>576</v>
      </c>
      <c r="L66" s="61"/>
      <c r="M66" s="37" t="s">
        <v>132</v>
      </c>
      <c r="N66" s="62"/>
    </row>
    <row r="67" ht="25" customHeight="1" spans="1:14">
      <c r="A67" s="16">
        <f>COUNTA($A$4:A66)</f>
        <v>39</v>
      </c>
      <c r="B67" s="37" t="s">
        <v>125</v>
      </c>
      <c r="C67" s="61" t="s">
        <v>135</v>
      </c>
      <c r="D67" s="61" t="s">
        <v>141</v>
      </c>
      <c r="E67" s="61" t="s">
        <v>142</v>
      </c>
      <c r="F67" s="61" t="s">
        <v>29</v>
      </c>
      <c r="G67" s="61" t="s">
        <v>143</v>
      </c>
      <c r="H67" s="37" t="s">
        <v>41</v>
      </c>
      <c r="I67" s="37" t="s">
        <v>144</v>
      </c>
      <c r="J67" s="61">
        <v>2.4</v>
      </c>
      <c r="K67" s="61">
        <v>768</v>
      </c>
      <c r="L67" s="61">
        <v>768</v>
      </c>
      <c r="M67" s="37" t="s">
        <v>132</v>
      </c>
      <c r="N67" s="62"/>
    </row>
    <row r="68" ht="25" customHeight="1" spans="1:14">
      <c r="A68" s="16">
        <f>COUNTA($A$4:A67)</f>
        <v>40</v>
      </c>
      <c r="B68" s="37" t="s">
        <v>125</v>
      </c>
      <c r="C68" s="61" t="s">
        <v>135</v>
      </c>
      <c r="D68" s="61" t="s">
        <v>141</v>
      </c>
      <c r="E68" s="61" t="s">
        <v>145</v>
      </c>
      <c r="F68" s="61" t="s">
        <v>129</v>
      </c>
      <c r="G68" s="61" t="s">
        <v>146</v>
      </c>
      <c r="H68" s="37" t="s">
        <v>38</v>
      </c>
      <c r="I68" s="37" t="s">
        <v>144</v>
      </c>
      <c r="J68" s="61">
        <v>0.8</v>
      </c>
      <c r="K68" s="61">
        <v>288</v>
      </c>
      <c r="L68" s="61">
        <v>288</v>
      </c>
      <c r="M68" s="37" t="s">
        <v>132</v>
      </c>
      <c r="N68" s="62"/>
    </row>
    <row r="69" ht="25" customHeight="1" spans="1:14">
      <c r="A69" s="16">
        <f>COUNTA($A$4:A68)</f>
        <v>41</v>
      </c>
      <c r="B69" s="37" t="s">
        <v>125</v>
      </c>
      <c r="C69" s="61" t="s">
        <v>135</v>
      </c>
      <c r="D69" s="61" t="s">
        <v>147</v>
      </c>
      <c r="E69" s="61" t="s">
        <v>148</v>
      </c>
      <c r="F69" s="61" t="s">
        <v>22</v>
      </c>
      <c r="G69" s="61" t="s">
        <v>149</v>
      </c>
      <c r="H69" s="37" t="s">
        <v>150</v>
      </c>
      <c r="I69" s="37" t="s">
        <v>151</v>
      </c>
      <c r="J69" s="61">
        <v>1</v>
      </c>
      <c r="K69" s="61">
        <v>480</v>
      </c>
      <c r="L69" s="61">
        <v>480</v>
      </c>
      <c r="M69" s="37" t="s">
        <v>132</v>
      </c>
      <c r="N69" s="62"/>
    </row>
    <row r="70" ht="25" customHeight="1" spans="1:14">
      <c r="A70" s="16">
        <f>COUNTA($A$4:A69)</f>
        <v>42</v>
      </c>
      <c r="B70" s="37" t="s">
        <v>125</v>
      </c>
      <c r="C70" s="61" t="s">
        <v>135</v>
      </c>
      <c r="D70" s="61" t="s">
        <v>136</v>
      </c>
      <c r="E70" s="61" t="s">
        <v>152</v>
      </c>
      <c r="F70" s="61" t="s">
        <v>56</v>
      </c>
      <c r="G70" s="61" t="s">
        <v>143</v>
      </c>
      <c r="H70" s="37" t="s">
        <v>41</v>
      </c>
      <c r="I70" s="37" t="s">
        <v>139</v>
      </c>
      <c r="J70" s="61">
        <v>1.8</v>
      </c>
      <c r="K70" s="61">
        <v>576</v>
      </c>
      <c r="L70" s="61">
        <v>576</v>
      </c>
      <c r="M70" s="37" t="s">
        <v>132</v>
      </c>
      <c r="N70" s="62"/>
    </row>
    <row r="71" ht="25" customHeight="1" spans="1:14">
      <c r="A71" s="16">
        <f>COUNTA($A$4:A70)</f>
        <v>43</v>
      </c>
      <c r="B71" s="37" t="s">
        <v>125</v>
      </c>
      <c r="C71" s="37" t="s">
        <v>153</v>
      </c>
      <c r="D71" s="37" t="s">
        <v>154</v>
      </c>
      <c r="E71" s="37" t="s">
        <v>155</v>
      </c>
      <c r="F71" s="38" t="s">
        <v>22</v>
      </c>
      <c r="G71" s="37">
        <v>4</v>
      </c>
      <c r="H71" s="37" t="s">
        <v>41</v>
      </c>
      <c r="I71" s="37" t="s">
        <v>156</v>
      </c>
      <c r="J71" s="61">
        <v>1.7</v>
      </c>
      <c r="K71" s="61">
        <v>544</v>
      </c>
      <c r="L71" s="61">
        <v>3024</v>
      </c>
      <c r="M71" s="37" t="s">
        <v>132</v>
      </c>
      <c r="N71" s="62"/>
    </row>
    <row r="72" ht="25" customHeight="1" spans="1:14">
      <c r="A72" s="16"/>
      <c r="B72" s="37"/>
      <c r="C72" s="37"/>
      <c r="D72" s="37"/>
      <c r="E72" s="37"/>
      <c r="F72" s="38"/>
      <c r="G72" s="37"/>
      <c r="H72" s="37" t="s">
        <v>66</v>
      </c>
      <c r="I72" s="37"/>
      <c r="J72" s="61">
        <v>20</v>
      </c>
      <c r="K72" s="61">
        <v>240</v>
      </c>
      <c r="L72" s="61"/>
      <c r="M72" s="37" t="s">
        <v>132</v>
      </c>
      <c r="N72" s="62"/>
    </row>
    <row r="73" ht="25" customHeight="1" spans="1:14">
      <c r="A73" s="16"/>
      <c r="B73" s="37"/>
      <c r="C73" s="37"/>
      <c r="D73" s="37"/>
      <c r="E73" s="37"/>
      <c r="F73" s="38"/>
      <c r="G73" s="37"/>
      <c r="H73" s="37" t="s">
        <v>157</v>
      </c>
      <c r="I73" s="37"/>
      <c r="J73" s="61">
        <v>4</v>
      </c>
      <c r="K73" s="61">
        <v>2240</v>
      </c>
      <c r="L73" s="61"/>
      <c r="M73" s="37" t="s">
        <v>132</v>
      </c>
      <c r="N73" s="62"/>
    </row>
    <row r="74" ht="25" customHeight="1" spans="1:14">
      <c r="A74" s="16">
        <f>COUNTA($A$4:A73)</f>
        <v>44</v>
      </c>
      <c r="B74" s="37" t="s">
        <v>125</v>
      </c>
      <c r="C74" s="37" t="s">
        <v>158</v>
      </c>
      <c r="D74" s="37" t="s">
        <v>159</v>
      </c>
      <c r="E74" s="37" t="s">
        <v>160</v>
      </c>
      <c r="F74" s="38" t="s">
        <v>129</v>
      </c>
      <c r="G74" s="37">
        <v>3</v>
      </c>
      <c r="H74" s="37" t="s">
        <v>38</v>
      </c>
      <c r="I74" s="37" t="s">
        <v>161</v>
      </c>
      <c r="J74" s="61">
        <v>1</v>
      </c>
      <c r="K74" s="61">
        <v>360</v>
      </c>
      <c r="L74" s="61">
        <v>540</v>
      </c>
      <c r="M74" s="37" t="s">
        <v>132</v>
      </c>
      <c r="N74" s="62"/>
    </row>
    <row r="75" ht="25" customHeight="1" spans="1:14">
      <c r="A75" s="16"/>
      <c r="B75" s="37"/>
      <c r="C75" s="37"/>
      <c r="D75" s="37"/>
      <c r="E75" s="37"/>
      <c r="F75" s="38"/>
      <c r="G75" s="37"/>
      <c r="H75" s="37" t="s">
        <v>150</v>
      </c>
      <c r="I75" s="37"/>
      <c r="J75" s="61">
        <v>0.5</v>
      </c>
      <c r="K75" s="61">
        <v>180</v>
      </c>
      <c r="L75" s="61"/>
      <c r="M75" s="37" t="s">
        <v>132</v>
      </c>
      <c r="N75" s="62"/>
    </row>
    <row r="76" ht="25" customHeight="1" spans="1:14">
      <c r="A76" s="16">
        <f>COUNTA($A$4:A75)</f>
        <v>45</v>
      </c>
      <c r="B76" s="37" t="s">
        <v>125</v>
      </c>
      <c r="C76" s="61" t="s">
        <v>158</v>
      </c>
      <c r="D76" s="61" t="s">
        <v>162</v>
      </c>
      <c r="E76" s="61" t="s">
        <v>163</v>
      </c>
      <c r="F76" s="61" t="s">
        <v>129</v>
      </c>
      <c r="G76" s="61" t="s">
        <v>164</v>
      </c>
      <c r="H76" s="61" t="s">
        <v>41</v>
      </c>
      <c r="I76" s="61" t="s">
        <v>165</v>
      </c>
      <c r="J76" s="61">
        <v>1</v>
      </c>
      <c r="K76" s="61">
        <v>240</v>
      </c>
      <c r="L76" s="61">
        <v>720</v>
      </c>
      <c r="M76" s="37" t="s">
        <v>132</v>
      </c>
      <c r="N76" s="62"/>
    </row>
    <row r="77" ht="25" customHeight="1" spans="1:14">
      <c r="A77" s="16"/>
      <c r="B77" s="37"/>
      <c r="C77" s="61"/>
      <c r="D77" s="61"/>
      <c r="E77" s="61"/>
      <c r="F77" s="61"/>
      <c r="G77" s="61"/>
      <c r="H77" s="61" t="s">
        <v>166</v>
      </c>
      <c r="I77" s="61"/>
      <c r="J77" s="61">
        <v>1</v>
      </c>
      <c r="K77" s="61">
        <v>480</v>
      </c>
      <c r="L77" s="61"/>
      <c r="M77" s="37" t="s">
        <v>132</v>
      </c>
      <c r="N77" s="62"/>
    </row>
    <row r="78" ht="25" customHeight="1" spans="1:14">
      <c r="A78" s="16">
        <f>COUNTA($A$4:A77)</f>
        <v>46</v>
      </c>
      <c r="B78" s="37" t="s">
        <v>125</v>
      </c>
      <c r="C78" s="37" t="s">
        <v>167</v>
      </c>
      <c r="D78" s="37" t="s">
        <v>168</v>
      </c>
      <c r="E78" s="37" t="s">
        <v>169</v>
      </c>
      <c r="F78" s="38" t="s">
        <v>22</v>
      </c>
      <c r="G78" s="37">
        <v>6</v>
      </c>
      <c r="H78" s="37" t="s">
        <v>79</v>
      </c>
      <c r="I78" s="37" t="s">
        <v>170</v>
      </c>
      <c r="J78" s="61">
        <v>6</v>
      </c>
      <c r="K78" s="61">
        <v>5000</v>
      </c>
      <c r="L78" s="61">
        <v>5000</v>
      </c>
      <c r="M78" s="37" t="s">
        <v>132</v>
      </c>
      <c r="N78" s="62"/>
    </row>
    <row r="79" ht="25" customHeight="1" spans="1:14">
      <c r="A79" s="16">
        <f>COUNTA($A$4:A78)</f>
        <v>47</v>
      </c>
      <c r="B79" s="37" t="s">
        <v>125</v>
      </c>
      <c r="C79" s="37" t="s">
        <v>171</v>
      </c>
      <c r="D79" s="37" t="s">
        <v>172</v>
      </c>
      <c r="E79" s="37" t="s">
        <v>173</v>
      </c>
      <c r="F79" s="38" t="s">
        <v>49</v>
      </c>
      <c r="G79" s="37">
        <v>2</v>
      </c>
      <c r="H79" s="64" t="s">
        <v>31</v>
      </c>
      <c r="I79" s="64" t="s">
        <v>174</v>
      </c>
      <c r="J79" s="61">
        <v>1.5</v>
      </c>
      <c r="K79" s="61">
        <v>480</v>
      </c>
      <c r="L79" s="61">
        <v>960</v>
      </c>
      <c r="M79" s="64" t="s">
        <v>132</v>
      </c>
      <c r="N79" s="62"/>
    </row>
    <row r="80" ht="25" customHeight="1" spans="1:14">
      <c r="A80" s="16"/>
      <c r="B80" s="37"/>
      <c r="C80" s="37"/>
      <c r="D80" s="37"/>
      <c r="E80" s="37"/>
      <c r="F80" s="38"/>
      <c r="G80" s="37"/>
      <c r="H80" s="64" t="s">
        <v>38</v>
      </c>
      <c r="I80" s="64"/>
      <c r="J80" s="61">
        <v>1</v>
      </c>
      <c r="K80" s="61">
        <v>480</v>
      </c>
      <c r="L80" s="61"/>
      <c r="M80" s="64" t="s">
        <v>132</v>
      </c>
      <c r="N80" s="62"/>
    </row>
    <row r="81" ht="25" customHeight="1" spans="1:14">
      <c r="A81" s="16">
        <f>COUNTA($A$4:A80)</f>
        <v>48</v>
      </c>
      <c r="B81" s="37" t="s">
        <v>125</v>
      </c>
      <c r="C81" s="61" t="s">
        <v>175</v>
      </c>
      <c r="D81" s="61" t="s">
        <v>176</v>
      </c>
      <c r="E81" s="61" t="s">
        <v>177</v>
      </c>
      <c r="F81" s="63" t="s">
        <v>22</v>
      </c>
      <c r="G81" s="61" t="s">
        <v>146</v>
      </c>
      <c r="H81" s="37" t="s">
        <v>79</v>
      </c>
      <c r="I81" s="37" t="s">
        <v>178</v>
      </c>
      <c r="J81" s="61">
        <v>2</v>
      </c>
      <c r="K81" s="61">
        <v>4000</v>
      </c>
      <c r="L81" s="61">
        <v>4288</v>
      </c>
      <c r="M81" s="37" t="s">
        <v>132</v>
      </c>
      <c r="N81" s="62"/>
    </row>
    <row r="82" ht="25" customHeight="1" spans="1:14">
      <c r="A82" s="16"/>
      <c r="B82" s="37"/>
      <c r="C82" s="61"/>
      <c r="D82" s="61"/>
      <c r="E82" s="61"/>
      <c r="F82" s="63"/>
      <c r="G82" s="61"/>
      <c r="H82" s="37" t="s">
        <v>41</v>
      </c>
      <c r="I82" s="37"/>
      <c r="J82" s="61">
        <v>0.9</v>
      </c>
      <c r="K82" s="61">
        <v>288</v>
      </c>
      <c r="L82" s="61"/>
      <c r="M82" s="37" t="s">
        <v>132</v>
      </c>
      <c r="N82" s="62"/>
    </row>
    <row r="83" ht="25" customHeight="1" spans="1:14">
      <c r="A83" s="16">
        <f>COUNTA($A$4:A82)</f>
        <v>49</v>
      </c>
      <c r="B83" s="37" t="s">
        <v>125</v>
      </c>
      <c r="C83" s="61" t="s">
        <v>175</v>
      </c>
      <c r="D83" s="61" t="s">
        <v>179</v>
      </c>
      <c r="E83" s="61" t="s">
        <v>180</v>
      </c>
      <c r="F83" s="61" t="s">
        <v>56</v>
      </c>
      <c r="G83" s="61" t="s">
        <v>146</v>
      </c>
      <c r="H83" s="37" t="s">
        <v>181</v>
      </c>
      <c r="I83" s="37" t="s">
        <v>182</v>
      </c>
      <c r="J83" s="61">
        <v>6</v>
      </c>
      <c r="K83" s="61">
        <v>3840</v>
      </c>
      <c r="L83" s="61">
        <v>3840</v>
      </c>
      <c r="M83" s="37" t="s">
        <v>132</v>
      </c>
      <c r="N83" s="62"/>
    </row>
    <row r="84" ht="25" customHeight="1" spans="1:14">
      <c r="A84" s="16">
        <f>COUNTA($A$4:A83)</f>
        <v>50</v>
      </c>
      <c r="B84" s="37" t="s">
        <v>125</v>
      </c>
      <c r="C84" s="61" t="s">
        <v>175</v>
      </c>
      <c r="D84" s="61" t="s">
        <v>183</v>
      </c>
      <c r="E84" s="61" t="s">
        <v>184</v>
      </c>
      <c r="F84" s="61" t="s">
        <v>34</v>
      </c>
      <c r="G84" s="61" t="s">
        <v>146</v>
      </c>
      <c r="H84" s="37" t="s">
        <v>66</v>
      </c>
      <c r="I84" s="37" t="s">
        <v>185</v>
      </c>
      <c r="J84" s="61">
        <v>25</v>
      </c>
      <c r="K84" s="61">
        <v>300</v>
      </c>
      <c r="L84" s="61">
        <v>684</v>
      </c>
      <c r="M84" s="37" t="s">
        <v>132</v>
      </c>
      <c r="N84" s="62"/>
    </row>
    <row r="85" ht="25" customHeight="1" spans="1:14">
      <c r="A85" s="16"/>
      <c r="B85" s="37"/>
      <c r="C85" s="61"/>
      <c r="D85" s="61"/>
      <c r="E85" s="61"/>
      <c r="F85" s="61"/>
      <c r="G85" s="61"/>
      <c r="H85" s="37" t="s">
        <v>31</v>
      </c>
      <c r="I85" s="37"/>
      <c r="J85" s="61">
        <v>1.2</v>
      </c>
      <c r="K85" s="61">
        <v>384</v>
      </c>
      <c r="L85" s="61"/>
      <c r="M85" s="37" t="s">
        <v>132</v>
      </c>
      <c r="N85" s="62"/>
    </row>
    <row r="86" ht="25" customHeight="1" spans="1:14">
      <c r="A86" s="16">
        <f>COUNTA($A$4:A85)</f>
        <v>51</v>
      </c>
      <c r="B86" s="37" t="s">
        <v>125</v>
      </c>
      <c r="C86" s="61" t="s">
        <v>175</v>
      </c>
      <c r="D86" s="61" t="s">
        <v>186</v>
      </c>
      <c r="E86" s="61" t="s">
        <v>187</v>
      </c>
      <c r="F86" s="61" t="s">
        <v>29</v>
      </c>
      <c r="G86" s="61" t="s">
        <v>188</v>
      </c>
      <c r="H86" s="37" t="s">
        <v>189</v>
      </c>
      <c r="I86" s="37" t="s">
        <v>190</v>
      </c>
      <c r="J86" s="61">
        <v>1</v>
      </c>
      <c r="K86" s="61">
        <v>400</v>
      </c>
      <c r="L86" s="61">
        <v>400</v>
      </c>
      <c r="M86" s="37" t="s">
        <v>132</v>
      </c>
      <c r="N86" s="62"/>
    </row>
    <row r="87" ht="25" customHeight="1" spans="1:14">
      <c r="A87" s="16">
        <f>COUNTA($A$4:A86)</f>
        <v>52</v>
      </c>
      <c r="B87" s="37" t="s">
        <v>125</v>
      </c>
      <c r="C87" s="61" t="s">
        <v>175</v>
      </c>
      <c r="D87" s="61" t="s">
        <v>191</v>
      </c>
      <c r="E87" s="61" t="s">
        <v>192</v>
      </c>
      <c r="F87" s="61" t="s">
        <v>129</v>
      </c>
      <c r="G87" s="61" t="s">
        <v>143</v>
      </c>
      <c r="H87" s="37" t="s">
        <v>181</v>
      </c>
      <c r="I87" s="37" t="s">
        <v>193</v>
      </c>
      <c r="J87" s="61">
        <v>10</v>
      </c>
      <c r="K87" s="61">
        <v>4800</v>
      </c>
      <c r="L87" s="61">
        <v>4800</v>
      </c>
      <c r="M87" s="37" t="s">
        <v>132</v>
      </c>
      <c r="N87" s="62"/>
    </row>
    <row r="88" ht="25" customHeight="1" spans="1:14">
      <c r="A88" s="16">
        <f>COUNTA($A$4:A87)</f>
        <v>53</v>
      </c>
      <c r="B88" s="37" t="s">
        <v>125</v>
      </c>
      <c r="C88" s="61" t="s">
        <v>175</v>
      </c>
      <c r="D88" s="61" t="s">
        <v>194</v>
      </c>
      <c r="E88" s="61" t="s">
        <v>195</v>
      </c>
      <c r="F88" s="61" t="s">
        <v>129</v>
      </c>
      <c r="G88" s="61" t="s">
        <v>164</v>
      </c>
      <c r="H88" s="37" t="s">
        <v>66</v>
      </c>
      <c r="I88" s="37" t="s">
        <v>196</v>
      </c>
      <c r="J88" s="61">
        <v>50</v>
      </c>
      <c r="K88" s="61">
        <v>450</v>
      </c>
      <c r="L88" s="61">
        <v>450</v>
      </c>
      <c r="M88" s="37" t="s">
        <v>132</v>
      </c>
      <c r="N88" s="62"/>
    </row>
    <row r="89" ht="25" customHeight="1" spans="1:14">
      <c r="A89" s="16">
        <f>COUNTA($A$4:A88)</f>
        <v>54</v>
      </c>
      <c r="B89" s="37" t="s">
        <v>125</v>
      </c>
      <c r="C89" s="61" t="s">
        <v>175</v>
      </c>
      <c r="D89" s="61" t="s">
        <v>191</v>
      </c>
      <c r="E89" s="61" t="s">
        <v>197</v>
      </c>
      <c r="F89" s="61" t="s">
        <v>129</v>
      </c>
      <c r="G89" s="61" t="s">
        <v>143</v>
      </c>
      <c r="H89" s="37" t="s">
        <v>66</v>
      </c>
      <c r="I89" s="37" t="s">
        <v>193</v>
      </c>
      <c r="J89" s="61">
        <v>22</v>
      </c>
      <c r="K89" s="61">
        <v>198</v>
      </c>
      <c r="L89" s="61">
        <v>582</v>
      </c>
      <c r="M89" s="37" t="s">
        <v>132</v>
      </c>
      <c r="N89" s="62"/>
    </row>
    <row r="90" ht="25" customHeight="1" spans="1:14">
      <c r="A90" s="16"/>
      <c r="B90" s="37"/>
      <c r="C90" s="61"/>
      <c r="D90" s="61"/>
      <c r="E90" s="61"/>
      <c r="F90" s="61"/>
      <c r="G90" s="61"/>
      <c r="H90" s="37" t="s">
        <v>41</v>
      </c>
      <c r="I90" s="37"/>
      <c r="J90" s="61">
        <v>1.6</v>
      </c>
      <c r="K90" s="61">
        <v>384</v>
      </c>
      <c r="L90" s="61"/>
      <c r="M90" s="37" t="s">
        <v>132</v>
      </c>
      <c r="N90" s="62"/>
    </row>
    <row r="91" ht="25" customHeight="1" spans="1:14">
      <c r="A91" s="16">
        <f>COUNTA($A$4:A90)</f>
        <v>55</v>
      </c>
      <c r="B91" s="37" t="s">
        <v>125</v>
      </c>
      <c r="C91" s="61" t="s">
        <v>175</v>
      </c>
      <c r="D91" s="61" t="s">
        <v>191</v>
      </c>
      <c r="E91" s="61" t="s">
        <v>198</v>
      </c>
      <c r="F91" s="61" t="s">
        <v>56</v>
      </c>
      <c r="G91" s="61" t="s">
        <v>146</v>
      </c>
      <c r="H91" s="37" t="s">
        <v>41</v>
      </c>
      <c r="I91" s="37" t="s">
        <v>193</v>
      </c>
      <c r="J91" s="61">
        <v>2.68</v>
      </c>
      <c r="K91" s="61">
        <v>857.6</v>
      </c>
      <c r="L91" s="61">
        <v>857.6</v>
      </c>
      <c r="M91" s="37" t="s">
        <v>132</v>
      </c>
      <c r="N91" s="62"/>
    </row>
    <row r="92" ht="25" customHeight="1" spans="1:14">
      <c r="A92" s="16">
        <f>COUNTA($A$4:A91)</f>
        <v>56</v>
      </c>
      <c r="B92" s="37" t="s">
        <v>125</v>
      </c>
      <c r="C92" s="61" t="s">
        <v>175</v>
      </c>
      <c r="D92" s="61" t="s">
        <v>199</v>
      </c>
      <c r="E92" s="61" t="s">
        <v>200</v>
      </c>
      <c r="F92" s="61" t="s">
        <v>26</v>
      </c>
      <c r="G92" s="61" t="s">
        <v>149</v>
      </c>
      <c r="H92" s="37" t="s">
        <v>66</v>
      </c>
      <c r="I92" s="37" t="s">
        <v>201</v>
      </c>
      <c r="J92" s="61">
        <v>46</v>
      </c>
      <c r="K92" s="61">
        <v>414</v>
      </c>
      <c r="L92" s="61">
        <v>2598</v>
      </c>
      <c r="M92" s="37" t="s">
        <v>132</v>
      </c>
      <c r="N92" s="37"/>
    </row>
    <row r="93" ht="25" customHeight="1" spans="1:14">
      <c r="A93" s="16"/>
      <c r="B93" s="37"/>
      <c r="C93" s="61"/>
      <c r="D93" s="61"/>
      <c r="E93" s="61"/>
      <c r="F93" s="61"/>
      <c r="G93" s="61"/>
      <c r="H93" s="37" t="s">
        <v>38</v>
      </c>
      <c r="I93" s="37"/>
      <c r="J93" s="61">
        <v>3</v>
      </c>
      <c r="K93" s="61">
        <v>1080</v>
      </c>
      <c r="L93" s="61"/>
      <c r="M93" s="37" t="s">
        <v>132</v>
      </c>
      <c r="N93" s="37"/>
    </row>
    <row r="94" ht="25" customHeight="1" spans="1:14">
      <c r="A94" s="16"/>
      <c r="B94" s="37"/>
      <c r="C94" s="61"/>
      <c r="D94" s="61"/>
      <c r="E94" s="61"/>
      <c r="F94" s="61"/>
      <c r="G94" s="61"/>
      <c r="H94" s="37" t="s">
        <v>166</v>
      </c>
      <c r="I94" s="37"/>
      <c r="J94" s="61">
        <v>2.3</v>
      </c>
      <c r="K94" s="61">
        <v>1104</v>
      </c>
      <c r="L94" s="61"/>
      <c r="M94" s="37" t="s">
        <v>132</v>
      </c>
      <c r="N94" s="37"/>
    </row>
    <row r="95" ht="25" customHeight="1" spans="1:14">
      <c r="A95" s="37">
        <f>COUNTA($A$4:A94)</f>
        <v>57</v>
      </c>
      <c r="B95" s="37" t="s">
        <v>202</v>
      </c>
      <c r="C95" s="65" t="s">
        <v>203</v>
      </c>
      <c r="D95" s="65" t="s">
        <v>204</v>
      </c>
      <c r="E95" s="65" t="s">
        <v>205</v>
      </c>
      <c r="F95" s="65" t="s">
        <v>22</v>
      </c>
      <c r="G95" s="65">
        <v>1</v>
      </c>
      <c r="H95" s="65" t="s">
        <v>66</v>
      </c>
      <c r="I95" s="65" t="s">
        <v>206</v>
      </c>
      <c r="J95" s="65">
        <v>20</v>
      </c>
      <c r="K95" s="65">
        <v>240</v>
      </c>
      <c r="L95" s="65">
        <v>1440</v>
      </c>
      <c r="M95" s="65"/>
      <c r="N95" s="65"/>
    </row>
    <row r="96" ht="25" customHeight="1" spans="1:14">
      <c r="A96" s="37"/>
      <c r="B96" s="37"/>
      <c r="C96" s="65"/>
      <c r="D96" s="65"/>
      <c r="E96" s="65"/>
      <c r="F96" s="65"/>
      <c r="G96" s="65"/>
      <c r="H96" s="65" t="s">
        <v>207</v>
      </c>
      <c r="I96" s="65"/>
      <c r="J96" s="65">
        <v>6</v>
      </c>
      <c r="K96" s="65">
        <v>1200</v>
      </c>
      <c r="L96" s="65"/>
      <c r="M96" s="65"/>
      <c r="N96" s="65"/>
    </row>
    <row r="97" ht="25" customHeight="1" spans="1:14">
      <c r="A97" s="37">
        <f>COUNTA($A$4:A96)</f>
        <v>58</v>
      </c>
      <c r="B97" s="37" t="s">
        <v>202</v>
      </c>
      <c r="C97" s="65" t="s">
        <v>203</v>
      </c>
      <c r="D97" s="65" t="s">
        <v>208</v>
      </c>
      <c r="E97" s="65" t="s">
        <v>209</v>
      </c>
      <c r="F97" s="65" t="s">
        <v>34</v>
      </c>
      <c r="G97" s="65">
        <v>2</v>
      </c>
      <c r="H97" s="66" t="s">
        <v>41</v>
      </c>
      <c r="I97" s="65" t="s">
        <v>210</v>
      </c>
      <c r="J97" s="65">
        <v>1</v>
      </c>
      <c r="K97" s="65">
        <v>320</v>
      </c>
      <c r="L97" s="68">
        <v>1680</v>
      </c>
      <c r="M97" s="65"/>
      <c r="N97" s="65"/>
    </row>
    <row r="98" ht="25" customHeight="1" spans="1:14">
      <c r="A98" s="37"/>
      <c r="B98" s="37"/>
      <c r="C98" s="65"/>
      <c r="D98" s="65"/>
      <c r="E98" s="65"/>
      <c r="F98" s="65"/>
      <c r="G98" s="65"/>
      <c r="H98" s="66" t="s">
        <v>31</v>
      </c>
      <c r="I98" s="65"/>
      <c r="J98" s="65">
        <v>2</v>
      </c>
      <c r="K98" s="65">
        <v>640</v>
      </c>
      <c r="L98" s="68"/>
      <c r="M98" s="65"/>
      <c r="N98" s="65"/>
    </row>
    <row r="99" ht="25" customHeight="1" spans="1:14">
      <c r="A99" s="37"/>
      <c r="B99" s="37"/>
      <c r="C99" s="65"/>
      <c r="D99" s="65"/>
      <c r="E99" s="65"/>
      <c r="F99" s="65"/>
      <c r="G99" s="65"/>
      <c r="H99" s="65" t="s">
        <v>38</v>
      </c>
      <c r="I99" s="65"/>
      <c r="J99" s="65">
        <v>1.5</v>
      </c>
      <c r="K99" s="68">
        <v>720</v>
      </c>
      <c r="L99" s="68"/>
      <c r="M99" s="65"/>
      <c r="N99" s="65"/>
    </row>
    <row r="100" ht="29" customHeight="1" spans="1:14">
      <c r="A100" s="37">
        <f>COUNTA($A$4:A99)</f>
        <v>59</v>
      </c>
      <c r="B100" s="37" t="s">
        <v>202</v>
      </c>
      <c r="C100" s="65" t="s">
        <v>203</v>
      </c>
      <c r="D100" s="65" t="s">
        <v>211</v>
      </c>
      <c r="E100" s="65" t="s">
        <v>212</v>
      </c>
      <c r="F100" s="65" t="s">
        <v>29</v>
      </c>
      <c r="G100" s="65">
        <v>1</v>
      </c>
      <c r="H100" s="65" t="s">
        <v>207</v>
      </c>
      <c r="I100" s="65" t="s">
        <v>213</v>
      </c>
      <c r="J100" s="65">
        <v>35</v>
      </c>
      <c r="K100" s="65">
        <v>7000</v>
      </c>
      <c r="L100" s="65">
        <v>5000</v>
      </c>
      <c r="M100" s="65"/>
      <c r="N100" s="65" t="s">
        <v>214</v>
      </c>
    </row>
    <row r="101" ht="29" customHeight="1" spans="1:14">
      <c r="A101" s="37">
        <f>COUNTA($A$4:A100)</f>
        <v>60</v>
      </c>
      <c r="B101" s="37" t="s">
        <v>202</v>
      </c>
      <c r="C101" s="65" t="s">
        <v>203</v>
      </c>
      <c r="D101" s="65" t="s">
        <v>215</v>
      </c>
      <c r="E101" s="65" t="s">
        <v>216</v>
      </c>
      <c r="F101" s="66" t="s">
        <v>29</v>
      </c>
      <c r="G101" s="65">
        <v>5</v>
      </c>
      <c r="H101" s="65" t="s">
        <v>217</v>
      </c>
      <c r="I101" s="65" t="s">
        <v>218</v>
      </c>
      <c r="J101" s="65">
        <v>20</v>
      </c>
      <c r="K101" s="65">
        <v>8000</v>
      </c>
      <c r="L101" s="65">
        <v>5000</v>
      </c>
      <c r="M101" s="65"/>
      <c r="N101" s="65" t="s">
        <v>214</v>
      </c>
    </row>
    <row r="102" ht="25" customHeight="1" spans="1:14">
      <c r="A102" s="37">
        <f>COUNTA($A$4:A101)</f>
        <v>61</v>
      </c>
      <c r="B102" s="37" t="s">
        <v>202</v>
      </c>
      <c r="C102" s="65" t="s">
        <v>203</v>
      </c>
      <c r="D102" s="65" t="s">
        <v>215</v>
      </c>
      <c r="E102" s="65" t="s">
        <v>219</v>
      </c>
      <c r="F102" s="65" t="s">
        <v>56</v>
      </c>
      <c r="G102" s="65">
        <v>7</v>
      </c>
      <c r="H102" s="66" t="s">
        <v>31</v>
      </c>
      <c r="I102" s="65" t="s">
        <v>220</v>
      </c>
      <c r="J102" s="65">
        <v>2</v>
      </c>
      <c r="K102" s="65">
        <v>640</v>
      </c>
      <c r="L102" s="65">
        <v>3760</v>
      </c>
      <c r="M102" s="65"/>
      <c r="N102" s="65"/>
    </row>
    <row r="103" ht="25" customHeight="1" spans="1:14">
      <c r="A103" s="37"/>
      <c r="B103" s="37"/>
      <c r="C103" s="65"/>
      <c r="D103" s="65"/>
      <c r="E103" s="65"/>
      <c r="F103" s="65"/>
      <c r="G103" s="65"/>
      <c r="H103" s="66" t="s">
        <v>221</v>
      </c>
      <c r="I103" s="65"/>
      <c r="J103" s="65">
        <v>4</v>
      </c>
      <c r="K103" s="65">
        <v>1600</v>
      </c>
      <c r="L103" s="65"/>
      <c r="M103" s="65"/>
      <c r="N103" s="65"/>
    </row>
    <row r="104" ht="25" customHeight="1" spans="1:14">
      <c r="A104" s="37"/>
      <c r="B104" s="37"/>
      <c r="C104" s="65"/>
      <c r="D104" s="65"/>
      <c r="E104" s="65"/>
      <c r="F104" s="65"/>
      <c r="G104" s="65"/>
      <c r="H104" s="66" t="s">
        <v>41</v>
      </c>
      <c r="I104" s="65"/>
      <c r="J104" s="65">
        <v>3</v>
      </c>
      <c r="K104" s="65">
        <v>960</v>
      </c>
      <c r="L104" s="65"/>
      <c r="M104" s="65"/>
      <c r="N104" s="65"/>
    </row>
    <row r="105" ht="25" customHeight="1" spans="1:14">
      <c r="A105" s="37"/>
      <c r="B105" s="37"/>
      <c r="C105" s="65"/>
      <c r="D105" s="65"/>
      <c r="E105" s="65"/>
      <c r="F105" s="65"/>
      <c r="G105" s="65"/>
      <c r="H105" s="66" t="s">
        <v>157</v>
      </c>
      <c r="I105" s="65"/>
      <c r="J105" s="65">
        <v>1</v>
      </c>
      <c r="K105" s="65">
        <v>560</v>
      </c>
      <c r="L105" s="65"/>
      <c r="M105" s="65"/>
      <c r="N105" s="65"/>
    </row>
    <row r="106" ht="25" customHeight="1" spans="1:14">
      <c r="A106" s="37">
        <f>COUNTA($A$4:A105)</f>
        <v>62</v>
      </c>
      <c r="B106" s="37" t="s">
        <v>202</v>
      </c>
      <c r="C106" s="65" t="s">
        <v>203</v>
      </c>
      <c r="D106" s="65" t="s">
        <v>208</v>
      </c>
      <c r="E106" s="65" t="s">
        <v>222</v>
      </c>
      <c r="F106" s="65" t="s">
        <v>22</v>
      </c>
      <c r="G106" s="65">
        <v>4</v>
      </c>
      <c r="H106" s="65" t="s">
        <v>31</v>
      </c>
      <c r="I106" s="65" t="s">
        <v>210</v>
      </c>
      <c r="J106" s="65">
        <v>2</v>
      </c>
      <c r="K106" s="65">
        <v>640</v>
      </c>
      <c r="L106" s="65">
        <v>4640</v>
      </c>
      <c r="M106" s="65"/>
      <c r="N106" s="65"/>
    </row>
    <row r="107" ht="25" customHeight="1" spans="1:14">
      <c r="A107" s="37"/>
      <c r="B107" s="37"/>
      <c r="C107" s="65"/>
      <c r="D107" s="65"/>
      <c r="E107" s="65"/>
      <c r="F107" s="65"/>
      <c r="G107" s="65"/>
      <c r="H107" s="65" t="s">
        <v>221</v>
      </c>
      <c r="I107" s="65"/>
      <c r="J107" s="65">
        <v>10</v>
      </c>
      <c r="K107" s="65">
        <v>4000</v>
      </c>
      <c r="L107" s="65"/>
      <c r="M107" s="65"/>
      <c r="N107" s="65"/>
    </row>
    <row r="108" ht="29" customHeight="1" spans="1:14">
      <c r="A108" s="37">
        <f>COUNTA($A$4:A107)</f>
        <v>63</v>
      </c>
      <c r="B108" s="37" t="s">
        <v>202</v>
      </c>
      <c r="C108" s="65" t="s">
        <v>203</v>
      </c>
      <c r="D108" s="65" t="s">
        <v>223</v>
      </c>
      <c r="E108" s="65" t="s">
        <v>224</v>
      </c>
      <c r="F108" s="65" t="s">
        <v>22</v>
      </c>
      <c r="G108" s="65">
        <v>4</v>
      </c>
      <c r="H108" s="65" t="s">
        <v>207</v>
      </c>
      <c r="I108" s="65" t="s">
        <v>225</v>
      </c>
      <c r="J108" s="65">
        <v>20</v>
      </c>
      <c r="K108" s="65">
        <v>4000</v>
      </c>
      <c r="L108" s="65">
        <v>4000</v>
      </c>
      <c r="M108" s="65"/>
      <c r="N108" s="65"/>
    </row>
    <row r="109" ht="25" customHeight="1" spans="1:14">
      <c r="A109" s="37">
        <f>COUNTA($A$4:A108)</f>
        <v>64</v>
      </c>
      <c r="B109" s="37" t="s">
        <v>202</v>
      </c>
      <c r="C109" s="65" t="s">
        <v>203</v>
      </c>
      <c r="D109" s="65" t="s">
        <v>208</v>
      </c>
      <c r="E109" s="65" t="s">
        <v>226</v>
      </c>
      <c r="F109" s="65" t="s">
        <v>227</v>
      </c>
      <c r="G109" s="65">
        <v>1</v>
      </c>
      <c r="H109" s="65" t="s">
        <v>41</v>
      </c>
      <c r="I109" s="65" t="s">
        <v>210</v>
      </c>
      <c r="J109" s="65">
        <v>0.5</v>
      </c>
      <c r="K109" s="65">
        <v>120</v>
      </c>
      <c r="L109" s="68">
        <v>1620</v>
      </c>
      <c r="M109" s="65"/>
      <c r="N109" s="65"/>
    </row>
    <row r="110" ht="25" customHeight="1" spans="1:14">
      <c r="A110" s="37"/>
      <c r="B110" s="37"/>
      <c r="C110" s="65"/>
      <c r="D110" s="65"/>
      <c r="E110" s="65"/>
      <c r="F110" s="65"/>
      <c r="G110" s="65"/>
      <c r="H110" s="65" t="s">
        <v>31</v>
      </c>
      <c r="I110" s="65"/>
      <c r="J110" s="65">
        <v>2</v>
      </c>
      <c r="K110" s="65">
        <v>480</v>
      </c>
      <c r="L110" s="68"/>
      <c r="M110" s="65"/>
      <c r="N110" s="65"/>
    </row>
    <row r="111" ht="25" customHeight="1" spans="1:14">
      <c r="A111" s="37"/>
      <c r="B111" s="37"/>
      <c r="C111" s="65"/>
      <c r="D111" s="65"/>
      <c r="E111" s="65"/>
      <c r="F111" s="65"/>
      <c r="G111" s="65"/>
      <c r="H111" s="65" t="s">
        <v>157</v>
      </c>
      <c r="I111" s="65"/>
      <c r="J111" s="65">
        <v>2</v>
      </c>
      <c r="K111" s="65">
        <v>840</v>
      </c>
      <c r="L111" s="68"/>
      <c r="M111" s="65"/>
      <c r="N111" s="65"/>
    </row>
    <row r="112" ht="25" customHeight="1" spans="1:14">
      <c r="A112" s="37"/>
      <c r="B112" s="37"/>
      <c r="C112" s="65"/>
      <c r="D112" s="65"/>
      <c r="E112" s="65"/>
      <c r="F112" s="65"/>
      <c r="G112" s="65"/>
      <c r="H112" s="65" t="s">
        <v>66</v>
      </c>
      <c r="I112" s="65"/>
      <c r="J112" s="65">
        <v>20</v>
      </c>
      <c r="K112" s="65">
        <v>180</v>
      </c>
      <c r="L112" s="68"/>
      <c r="M112" s="65"/>
      <c r="N112" s="65"/>
    </row>
    <row r="113" ht="25" customHeight="1" spans="1:14">
      <c r="A113" s="37">
        <f>COUNTA($A$4:A112)</f>
        <v>65</v>
      </c>
      <c r="B113" s="37" t="s">
        <v>202</v>
      </c>
      <c r="C113" s="65" t="s">
        <v>203</v>
      </c>
      <c r="D113" s="65" t="s">
        <v>204</v>
      </c>
      <c r="E113" s="65" t="s">
        <v>228</v>
      </c>
      <c r="F113" s="65" t="s">
        <v>227</v>
      </c>
      <c r="G113" s="65">
        <v>6</v>
      </c>
      <c r="H113" s="65" t="s">
        <v>31</v>
      </c>
      <c r="I113" s="65" t="s">
        <v>213</v>
      </c>
      <c r="J113" s="65">
        <v>2.6</v>
      </c>
      <c r="K113" s="65">
        <v>624</v>
      </c>
      <c r="L113" s="65">
        <v>5000</v>
      </c>
      <c r="M113" s="65"/>
      <c r="N113" s="65" t="s">
        <v>214</v>
      </c>
    </row>
    <row r="114" ht="25" customHeight="1" spans="1:14">
      <c r="A114" s="37"/>
      <c r="B114" s="37"/>
      <c r="C114" s="65"/>
      <c r="D114" s="65"/>
      <c r="E114" s="65"/>
      <c r="F114" s="65"/>
      <c r="G114" s="65"/>
      <c r="H114" s="65" t="s">
        <v>157</v>
      </c>
      <c r="I114" s="65"/>
      <c r="J114" s="65">
        <v>4</v>
      </c>
      <c r="K114" s="65">
        <v>1680</v>
      </c>
      <c r="L114" s="65"/>
      <c r="M114" s="65"/>
      <c r="N114" s="65"/>
    </row>
    <row r="115" ht="25" customHeight="1" spans="1:14">
      <c r="A115" s="37"/>
      <c r="B115" s="37"/>
      <c r="C115" s="65"/>
      <c r="D115" s="65"/>
      <c r="E115" s="65"/>
      <c r="F115" s="65"/>
      <c r="G115" s="65"/>
      <c r="H115" s="65" t="s">
        <v>207</v>
      </c>
      <c r="I115" s="65"/>
      <c r="J115" s="65">
        <v>30</v>
      </c>
      <c r="K115" s="65">
        <v>4500</v>
      </c>
      <c r="L115" s="65"/>
      <c r="M115" s="65"/>
      <c r="N115" s="65"/>
    </row>
    <row r="116" ht="25" customHeight="1" spans="1:14">
      <c r="A116" s="37">
        <f>COUNTA($A$4:A115)</f>
        <v>66</v>
      </c>
      <c r="B116" s="37" t="s">
        <v>202</v>
      </c>
      <c r="C116" s="65" t="s">
        <v>203</v>
      </c>
      <c r="D116" s="65" t="s">
        <v>204</v>
      </c>
      <c r="E116" s="65" t="s">
        <v>229</v>
      </c>
      <c r="F116" s="65" t="s">
        <v>34</v>
      </c>
      <c r="G116" s="65">
        <v>3</v>
      </c>
      <c r="H116" s="65" t="s">
        <v>31</v>
      </c>
      <c r="I116" s="65" t="s">
        <v>210</v>
      </c>
      <c r="J116" s="65">
        <v>1.5</v>
      </c>
      <c r="K116" s="65">
        <v>480</v>
      </c>
      <c r="L116" s="65">
        <v>732</v>
      </c>
      <c r="M116" s="65"/>
      <c r="N116" s="65"/>
    </row>
    <row r="117" ht="25" customHeight="1" spans="1:14">
      <c r="A117" s="37"/>
      <c r="B117" s="37"/>
      <c r="C117" s="65"/>
      <c r="D117" s="65"/>
      <c r="E117" s="65"/>
      <c r="F117" s="65"/>
      <c r="G117" s="65"/>
      <c r="H117" s="65" t="s">
        <v>66</v>
      </c>
      <c r="I117" s="65"/>
      <c r="J117" s="65">
        <v>21</v>
      </c>
      <c r="K117" s="65">
        <v>252</v>
      </c>
      <c r="L117" s="65"/>
      <c r="M117" s="65"/>
      <c r="N117" s="65"/>
    </row>
    <row r="118" ht="29" customHeight="1" spans="1:14">
      <c r="A118" s="37">
        <f>COUNTA($A$4:A117)</f>
        <v>67</v>
      </c>
      <c r="B118" s="37" t="s">
        <v>202</v>
      </c>
      <c r="C118" s="65" t="s">
        <v>203</v>
      </c>
      <c r="D118" s="65" t="s">
        <v>223</v>
      </c>
      <c r="E118" s="65" t="s">
        <v>230</v>
      </c>
      <c r="F118" s="65" t="s">
        <v>22</v>
      </c>
      <c r="G118" s="65">
        <v>3</v>
      </c>
      <c r="H118" s="65" t="s">
        <v>207</v>
      </c>
      <c r="I118" s="65" t="s">
        <v>206</v>
      </c>
      <c r="J118" s="65">
        <v>35</v>
      </c>
      <c r="K118" s="65">
        <v>7000</v>
      </c>
      <c r="L118" s="65">
        <v>5000</v>
      </c>
      <c r="M118" s="65"/>
      <c r="N118" s="65" t="s">
        <v>214</v>
      </c>
    </row>
    <row r="119" ht="25" customHeight="1" spans="1:14">
      <c r="A119" s="37">
        <f>COUNTA($A$4:A118)</f>
        <v>68</v>
      </c>
      <c r="B119" s="37" t="s">
        <v>202</v>
      </c>
      <c r="C119" s="65" t="s">
        <v>203</v>
      </c>
      <c r="D119" s="65" t="s">
        <v>208</v>
      </c>
      <c r="E119" s="65" t="s">
        <v>231</v>
      </c>
      <c r="F119" s="65" t="s">
        <v>227</v>
      </c>
      <c r="G119" s="65">
        <v>2</v>
      </c>
      <c r="H119" s="66" t="s">
        <v>31</v>
      </c>
      <c r="I119" s="65" t="s">
        <v>210</v>
      </c>
      <c r="J119" s="65">
        <v>1</v>
      </c>
      <c r="K119" s="65">
        <v>240</v>
      </c>
      <c r="L119" s="65">
        <v>1260</v>
      </c>
      <c r="M119" s="65"/>
      <c r="N119" s="65"/>
    </row>
    <row r="120" ht="25" customHeight="1" spans="1:14">
      <c r="A120" s="37"/>
      <c r="B120" s="37"/>
      <c r="C120" s="65"/>
      <c r="D120" s="65"/>
      <c r="E120" s="65"/>
      <c r="F120" s="65"/>
      <c r="G120" s="65"/>
      <c r="H120" s="66" t="s">
        <v>157</v>
      </c>
      <c r="I120" s="65"/>
      <c r="J120" s="65">
        <v>2</v>
      </c>
      <c r="K120" s="65">
        <v>840</v>
      </c>
      <c r="L120" s="65"/>
      <c r="M120" s="65"/>
      <c r="N120" s="65"/>
    </row>
    <row r="121" ht="25" customHeight="1" spans="1:14">
      <c r="A121" s="37"/>
      <c r="B121" s="37"/>
      <c r="C121" s="65"/>
      <c r="D121" s="65"/>
      <c r="E121" s="65"/>
      <c r="F121" s="65"/>
      <c r="G121" s="65"/>
      <c r="H121" s="65" t="s">
        <v>66</v>
      </c>
      <c r="I121" s="65"/>
      <c r="J121" s="65">
        <v>20</v>
      </c>
      <c r="K121" s="65">
        <v>180</v>
      </c>
      <c r="L121" s="65"/>
      <c r="M121" s="65"/>
      <c r="N121" s="65"/>
    </row>
    <row r="122" ht="25" customHeight="1" spans="1:14">
      <c r="A122" s="37">
        <f>COUNTA($A$4:A121)</f>
        <v>69</v>
      </c>
      <c r="B122" s="37" t="s">
        <v>202</v>
      </c>
      <c r="C122" s="65" t="s">
        <v>203</v>
      </c>
      <c r="D122" s="65" t="s">
        <v>208</v>
      </c>
      <c r="E122" s="67" t="s">
        <v>232</v>
      </c>
      <c r="F122" s="65" t="s">
        <v>34</v>
      </c>
      <c r="G122" s="65">
        <v>7</v>
      </c>
      <c r="H122" s="65" t="s">
        <v>157</v>
      </c>
      <c r="I122" s="65" t="s">
        <v>210</v>
      </c>
      <c r="J122" s="65">
        <v>2</v>
      </c>
      <c r="K122" s="65">
        <v>1120</v>
      </c>
      <c r="L122" s="65">
        <v>2400</v>
      </c>
      <c r="M122" s="65"/>
      <c r="N122" s="65"/>
    </row>
    <row r="123" ht="25" customHeight="1" spans="1:14">
      <c r="A123" s="37"/>
      <c r="B123" s="37"/>
      <c r="C123" s="65"/>
      <c r="D123" s="65"/>
      <c r="E123" s="67"/>
      <c r="F123" s="65"/>
      <c r="G123" s="65"/>
      <c r="H123" s="65" t="s">
        <v>31</v>
      </c>
      <c r="I123" s="65"/>
      <c r="J123" s="65">
        <v>4</v>
      </c>
      <c r="K123" s="65">
        <v>1280</v>
      </c>
      <c r="L123" s="65"/>
      <c r="M123" s="65"/>
      <c r="N123" s="65"/>
    </row>
    <row r="124" ht="29" customHeight="1" spans="1:14">
      <c r="A124" s="37">
        <f>COUNTA($A$4:A123)</f>
        <v>70</v>
      </c>
      <c r="B124" s="37" t="s">
        <v>202</v>
      </c>
      <c r="C124" s="65" t="s">
        <v>203</v>
      </c>
      <c r="D124" s="65" t="s">
        <v>208</v>
      </c>
      <c r="E124" s="65" t="s">
        <v>233</v>
      </c>
      <c r="F124" s="66" t="s">
        <v>29</v>
      </c>
      <c r="G124" s="65">
        <v>2</v>
      </c>
      <c r="H124" s="65" t="s">
        <v>41</v>
      </c>
      <c r="I124" s="65" t="s">
        <v>210</v>
      </c>
      <c r="J124" s="65">
        <v>1.5</v>
      </c>
      <c r="K124" s="65">
        <v>480</v>
      </c>
      <c r="L124" s="65">
        <v>480</v>
      </c>
      <c r="M124" s="65"/>
      <c r="N124" s="65"/>
    </row>
    <row r="125" ht="25" customHeight="1" spans="1:14">
      <c r="A125" s="37">
        <f>COUNTA($A$4:A124)</f>
        <v>71</v>
      </c>
      <c r="B125" s="37" t="s">
        <v>202</v>
      </c>
      <c r="C125" s="65" t="s">
        <v>203</v>
      </c>
      <c r="D125" s="65" t="s">
        <v>208</v>
      </c>
      <c r="E125" s="65" t="s">
        <v>234</v>
      </c>
      <c r="F125" s="65" t="s">
        <v>227</v>
      </c>
      <c r="G125" s="65">
        <v>5</v>
      </c>
      <c r="H125" s="65" t="s">
        <v>41</v>
      </c>
      <c r="I125" s="65" t="s">
        <v>210</v>
      </c>
      <c r="J125" s="65">
        <v>1</v>
      </c>
      <c r="K125" s="65">
        <v>240</v>
      </c>
      <c r="L125" s="65">
        <v>1320</v>
      </c>
      <c r="M125" s="65"/>
      <c r="N125" s="65"/>
    </row>
    <row r="126" ht="25" customHeight="1" spans="1:14">
      <c r="A126" s="37"/>
      <c r="B126" s="37"/>
      <c r="C126" s="65"/>
      <c r="D126" s="65"/>
      <c r="E126" s="65"/>
      <c r="F126" s="65"/>
      <c r="G126" s="65"/>
      <c r="H126" s="65" t="s">
        <v>31</v>
      </c>
      <c r="I126" s="65"/>
      <c r="J126" s="65">
        <v>2</v>
      </c>
      <c r="K126" s="65">
        <v>480</v>
      </c>
      <c r="L126" s="65"/>
      <c r="M126" s="65"/>
      <c r="N126" s="65"/>
    </row>
    <row r="127" ht="25" customHeight="1" spans="1:14">
      <c r="A127" s="37"/>
      <c r="B127" s="37"/>
      <c r="C127" s="65"/>
      <c r="D127" s="65"/>
      <c r="E127" s="65"/>
      <c r="F127" s="65"/>
      <c r="G127" s="65"/>
      <c r="H127" s="65" t="s">
        <v>235</v>
      </c>
      <c r="I127" s="65"/>
      <c r="J127" s="65">
        <v>2</v>
      </c>
      <c r="K127" s="65">
        <v>600</v>
      </c>
      <c r="L127" s="65"/>
      <c r="M127" s="65"/>
      <c r="N127" s="65"/>
    </row>
    <row r="128" ht="29" customHeight="1" spans="1:14">
      <c r="A128" s="37">
        <f>COUNTA($A$4:A127)</f>
        <v>72</v>
      </c>
      <c r="B128" s="37" t="s">
        <v>202</v>
      </c>
      <c r="C128" s="65" t="s">
        <v>203</v>
      </c>
      <c r="D128" s="65" t="s">
        <v>215</v>
      </c>
      <c r="E128" s="65" t="s">
        <v>236</v>
      </c>
      <c r="F128" s="65" t="s">
        <v>22</v>
      </c>
      <c r="G128" s="65">
        <v>5</v>
      </c>
      <c r="H128" s="65" t="s">
        <v>31</v>
      </c>
      <c r="I128" s="65" t="s">
        <v>218</v>
      </c>
      <c r="J128" s="65">
        <v>1</v>
      </c>
      <c r="K128" s="65">
        <v>320</v>
      </c>
      <c r="L128" s="65">
        <v>320</v>
      </c>
      <c r="M128" s="65"/>
      <c r="N128" s="65"/>
    </row>
    <row r="129" ht="25" customHeight="1" spans="1:14">
      <c r="A129" s="37">
        <f>COUNTA($A$4:A128)</f>
        <v>73</v>
      </c>
      <c r="B129" s="37" t="s">
        <v>202</v>
      </c>
      <c r="C129" s="65" t="s">
        <v>203</v>
      </c>
      <c r="D129" s="65" t="s">
        <v>208</v>
      </c>
      <c r="E129" s="65" t="s">
        <v>237</v>
      </c>
      <c r="F129" s="65" t="s">
        <v>227</v>
      </c>
      <c r="G129" s="65">
        <v>4</v>
      </c>
      <c r="H129" s="65" t="s">
        <v>157</v>
      </c>
      <c r="I129" s="65" t="s">
        <v>210</v>
      </c>
      <c r="J129" s="65">
        <v>1</v>
      </c>
      <c r="K129" s="65">
        <v>420</v>
      </c>
      <c r="L129" s="65">
        <v>1320</v>
      </c>
      <c r="M129" s="65"/>
      <c r="N129" s="65"/>
    </row>
    <row r="130" ht="25" customHeight="1" spans="1:14">
      <c r="A130" s="37"/>
      <c r="B130" s="37"/>
      <c r="C130" s="65"/>
      <c r="D130" s="65"/>
      <c r="E130" s="65"/>
      <c r="F130" s="65"/>
      <c r="G130" s="65"/>
      <c r="H130" s="65" t="s">
        <v>31</v>
      </c>
      <c r="I130" s="65"/>
      <c r="J130" s="65">
        <v>2</v>
      </c>
      <c r="K130" s="65">
        <v>480</v>
      </c>
      <c r="L130" s="65"/>
      <c r="M130" s="65"/>
      <c r="N130" s="65"/>
    </row>
    <row r="131" ht="25" customHeight="1" spans="1:14">
      <c r="A131" s="37"/>
      <c r="B131" s="37"/>
      <c r="C131" s="65"/>
      <c r="D131" s="65"/>
      <c r="E131" s="65"/>
      <c r="F131" s="65"/>
      <c r="G131" s="65"/>
      <c r="H131" s="65" t="s">
        <v>41</v>
      </c>
      <c r="I131" s="65"/>
      <c r="J131" s="65">
        <v>1</v>
      </c>
      <c r="K131" s="65">
        <v>240</v>
      </c>
      <c r="L131" s="65"/>
      <c r="M131" s="65"/>
      <c r="N131" s="65"/>
    </row>
    <row r="132" ht="25" customHeight="1" spans="1:14">
      <c r="A132" s="37"/>
      <c r="B132" s="37"/>
      <c r="C132" s="65"/>
      <c r="D132" s="65"/>
      <c r="E132" s="65"/>
      <c r="F132" s="65"/>
      <c r="G132" s="65"/>
      <c r="H132" s="65" t="s">
        <v>66</v>
      </c>
      <c r="I132" s="65"/>
      <c r="J132" s="65">
        <v>20</v>
      </c>
      <c r="K132" s="65">
        <v>180</v>
      </c>
      <c r="L132" s="65"/>
      <c r="M132" s="65"/>
      <c r="N132" s="65"/>
    </row>
    <row r="133" ht="29" customHeight="1" spans="1:14">
      <c r="A133" s="37">
        <f>COUNTA($A$4:A132)</f>
        <v>74</v>
      </c>
      <c r="B133" s="37" t="s">
        <v>202</v>
      </c>
      <c r="C133" s="65" t="s">
        <v>203</v>
      </c>
      <c r="D133" s="65" t="s">
        <v>223</v>
      </c>
      <c r="E133" s="65" t="s">
        <v>238</v>
      </c>
      <c r="F133" s="65" t="s">
        <v>22</v>
      </c>
      <c r="G133" s="65">
        <v>6</v>
      </c>
      <c r="H133" s="65" t="s">
        <v>207</v>
      </c>
      <c r="I133" s="65" t="s">
        <v>206</v>
      </c>
      <c r="J133" s="65">
        <v>33</v>
      </c>
      <c r="K133" s="65">
        <v>6600</v>
      </c>
      <c r="L133" s="65">
        <v>5000</v>
      </c>
      <c r="M133" s="65"/>
      <c r="N133" s="65" t="s">
        <v>214</v>
      </c>
    </row>
    <row r="134" ht="25" customHeight="1" spans="1:14">
      <c r="A134" s="37">
        <f>COUNTA($A$4:A133)</f>
        <v>75</v>
      </c>
      <c r="B134" s="37" t="s">
        <v>202</v>
      </c>
      <c r="C134" s="65" t="s">
        <v>203</v>
      </c>
      <c r="D134" s="65" t="s">
        <v>208</v>
      </c>
      <c r="E134" s="65" t="s">
        <v>239</v>
      </c>
      <c r="F134" s="65" t="s">
        <v>29</v>
      </c>
      <c r="G134" s="65">
        <v>5</v>
      </c>
      <c r="H134" s="65" t="s">
        <v>38</v>
      </c>
      <c r="I134" s="65" t="s">
        <v>210</v>
      </c>
      <c r="J134" s="65">
        <v>0.7</v>
      </c>
      <c r="K134" s="65">
        <v>336</v>
      </c>
      <c r="L134" s="65">
        <v>496</v>
      </c>
      <c r="M134" s="65"/>
      <c r="N134" s="65"/>
    </row>
    <row r="135" ht="25" customHeight="1" spans="1:14">
      <c r="A135" s="37"/>
      <c r="B135" s="37"/>
      <c r="C135" s="65"/>
      <c r="D135" s="65"/>
      <c r="E135" s="65"/>
      <c r="F135" s="65"/>
      <c r="G135" s="65"/>
      <c r="H135" s="65" t="s">
        <v>41</v>
      </c>
      <c r="I135" s="65"/>
      <c r="J135" s="65">
        <v>0.5</v>
      </c>
      <c r="K135" s="65">
        <v>160</v>
      </c>
      <c r="L135" s="65"/>
      <c r="M135" s="65"/>
      <c r="N135" s="65"/>
    </row>
    <row r="136" ht="25" customHeight="1" spans="1:14">
      <c r="A136" s="37">
        <f>COUNTA($A$4:A135)</f>
        <v>76</v>
      </c>
      <c r="B136" s="37" t="s">
        <v>202</v>
      </c>
      <c r="C136" s="65" t="s">
        <v>240</v>
      </c>
      <c r="D136" s="65" t="s">
        <v>241</v>
      </c>
      <c r="E136" s="65" t="s">
        <v>242</v>
      </c>
      <c r="F136" s="65" t="s">
        <v>227</v>
      </c>
      <c r="G136" s="65">
        <v>3</v>
      </c>
      <c r="H136" s="65" t="s">
        <v>41</v>
      </c>
      <c r="I136" s="65" t="s">
        <v>243</v>
      </c>
      <c r="J136" s="65">
        <v>1.5</v>
      </c>
      <c r="K136" s="65">
        <v>360</v>
      </c>
      <c r="L136" s="65">
        <v>3180</v>
      </c>
      <c r="M136" s="65"/>
      <c r="N136" s="65"/>
    </row>
    <row r="137" ht="25" customHeight="1" spans="1:14">
      <c r="A137" s="37"/>
      <c r="B137" s="37"/>
      <c r="C137" s="65"/>
      <c r="D137" s="65"/>
      <c r="E137" s="65"/>
      <c r="F137" s="65"/>
      <c r="G137" s="65"/>
      <c r="H137" s="65" t="s">
        <v>244</v>
      </c>
      <c r="I137" s="65"/>
      <c r="J137" s="65">
        <v>1.5</v>
      </c>
      <c r="K137" s="74">
        <v>540</v>
      </c>
      <c r="L137" s="65"/>
      <c r="M137" s="65"/>
      <c r="N137" s="65"/>
    </row>
    <row r="138" ht="25" customHeight="1" spans="1:14">
      <c r="A138" s="37"/>
      <c r="B138" s="37"/>
      <c r="C138" s="65"/>
      <c r="D138" s="65"/>
      <c r="E138" s="65"/>
      <c r="F138" s="65"/>
      <c r="G138" s="65"/>
      <c r="H138" s="65" t="s">
        <v>245</v>
      </c>
      <c r="I138" s="65"/>
      <c r="J138" s="75">
        <v>7</v>
      </c>
      <c r="K138" s="74">
        <v>2100</v>
      </c>
      <c r="L138" s="65"/>
      <c r="M138" s="65"/>
      <c r="N138" s="65"/>
    </row>
    <row r="139" ht="25" customHeight="1" spans="1:14">
      <c r="A139" s="37"/>
      <c r="B139" s="37"/>
      <c r="C139" s="65"/>
      <c r="D139" s="65"/>
      <c r="E139" s="65"/>
      <c r="F139" s="65"/>
      <c r="G139" s="65"/>
      <c r="H139" s="65" t="s">
        <v>66</v>
      </c>
      <c r="I139" s="65"/>
      <c r="J139" s="65">
        <v>20</v>
      </c>
      <c r="K139" s="74">
        <v>180</v>
      </c>
      <c r="L139" s="65"/>
      <c r="M139" s="65"/>
      <c r="N139" s="65"/>
    </row>
    <row r="140" ht="28.5" customHeight="1" spans="1:14">
      <c r="A140" s="37">
        <f>COUNTA($A$4:A139)</f>
        <v>77</v>
      </c>
      <c r="B140" s="37" t="s">
        <v>202</v>
      </c>
      <c r="C140" s="65" t="s">
        <v>240</v>
      </c>
      <c r="D140" s="65" t="s">
        <v>241</v>
      </c>
      <c r="E140" s="65" t="s">
        <v>246</v>
      </c>
      <c r="F140" s="69" t="s">
        <v>56</v>
      </c>
      <c r="G140" s="69" t="s">
        <v>247</v>
      </c>
      <c r="H140" s="65" t="s">
        <v>245</v>
      </c>
      <c r="I140" s="65" t="s">
        <v>243</v>
      </c>
      <c r="J140" s="65">
        <v>3</v>
      </c>
      <c r="K140" s="65">
        <v>1200</v>
      </c>
      <c r="L140" s="65">
        <v>1200</v>
      </c>
      <c r="M140" s="33" t="s">
        <v>248</v>
      </c>
      <c r="N140" s="69"/>
    </row>
    <row r="141" ht="25" customHeight="1" spans="1:14">
      <c r="A141" s="37">
        <f>COUNTA($A$4:A140)</f>
        <v>78</v>
      </c>
      <c r="B141" s="37" t="s">
        <v>202</v>
      </c>
      <c r="C141" s="65" t="s">
        <v>240</v>
      </c>
      <c r="D141" s="65" t="s">
        <v>249</v>
      </c>
      <c r="E141" s="65" t="s">
        <v>250</v>
      </c>
      <c r="F141" s="65" t="s">
        <v>22</v>
      </c>
      <c r="G141" s="65" t="s">
        <v>188</v>
      </c>
      <c r="H141" s="65" t="s">
        <v>244</v>
      </c>
      <c r="I141" s="65" t="s">
        <v>251</v>
      </c>
      <c r="J141" s="65">
        <v>2</v>
      </c>
      <c r="K141" s="65">
        <v>960</v>
      </c>
      <c r="L141" s="65">
        <v>960</v>
      </c>
      <c r="M141" s="65"/>
      <c r="N141" s="65"/>
    </row>
    <row r="142" ht="28.5" customHeight="1" spans="1:14">
      <c r="A142" s="37">
        <f>COUNTA($A$4:A141)</f>
        <v>79</v>
      </c>
      <c r="B142" s="37" t="s">
        <v>202</v>
      </c>
      <c r="C142" s="65" t="s">
        <v>240</v>
      </c>
      <c r="D142" s="65" t="s">
        <v>249</v>
      </c>
      <c r="E142" s="65" t="s">
        <v>252</v>
      </c>
      <c r="F142" s="65" t="s">
        <v>34</v>
      </c>
      <c r="G142" s="65">
        <v>2</v>
      </c>
      <c r="H142" s="65" t="s">
        <v>244</v>
      </c>
      <c r="I142" s="65" t="s">
        <v>251</v>
      </c>
      <c r="J142" s="65">
        <v>1.5</v>
      </c>
      <c r="K142" s="65">
        <v>720</v>
      </c>
      <c r="L142" s="65">
        <v>720</v>
      </c>
      <c r="M142" s="33" t="s">
        <v>253</v>
      </c>
      <c r="N142" s="65"/>
    </row>
    <row r="143" ht="25" customHeight="1" spans="1:14">
      <c r="A143" s="37">
        <f>COUNTA($A$4:A142)</f>
        <v>80</v>
      </c>
      <c r="B143" s="37" t="s">
        <v>202</v>
      </c>
      <c r="C143" s="65" t="s">
        <v>240</v>
      </c>
      <c r="D143" s="65" t="s">
        <v>249</v>
      </c>
      <c r="E143" s="65" t="s">
        <v>254</v>
      </c>
      <c r="F143" s="65" t="s">
        <v>56</v>
      </c>
      <c r="G143" s="65" t="s">
        <v>188</v>
      </c>
      <c r="H143" s="65" t="s">
        <v>41</v>
      </c>
      <c r="I143" s="65" t="s">
        <v>251</v>
      </c>
      <c r="J143" s="65">
        <v>1.7</v>
      </c>
      <c r="K143" s="65">
        <v>544</v>
      </c>
      <c r="L143" s="65">
        <v>544</v>
      </c>
      <c r="M143" s="65"/>
      <c r="N143" s="65"/>
    </row>
    <row r="144" ht="25" customHeight="1" spans="1:14">
      <c r="A144" s="37">
        <f>COUNTA($A$4:A143)</f>
        <v>81</v>
      </c>
      <c r="B144" s="37" t="s">
        <v>202</v>
      </c>
      <c r="C144" s="69" t="s">
        <v>240</v>
      </c>
      <c r="D144" s="69" t="s">
        <v>249</v>
      </c>
      <c r="E144" s="69" t="s">
        <v>255</v>
      </c>
      <c r="F144" s="69" t="s">
        <v>227</v>
      </c>
      <c r="G144" s="69" t="s">
        <v>188</v>
      </c>
      <c r="H144" s="65" t="s">
        <v>244</v>
      </c>
      <c r="I144" s="69" t="s">
        <v>251</v>
      </c>
      <c r="J144" s="69">
        <v>6</v>
      </c>
      <c r="K144" s="74">
        <v>2160</v>
      </c>
      <c r="L144" s="76">
        <v>2856</v>
      </c>
      <c r="M144" s="69" t="s">
        <v>256</v>
      </c>
      <c r="N144" s="69"/>
    </row>
    <row r="145" ht="25" customHeight="1" spans="1:14">
      <c r="A145" s="37"/>
      <c r="B145" s="37"/>
      <c r="C145" s="69"/>
      <c r="D145" s="69"/>
      <c r="E145" s="69"/>
      <c r="F145" s="69"/>
      <c r="G145" s="69"/>
      <c r="H145" s="69" t="s">
        <v>257</v>
      </c>
      <c r="I145" s="69"/>
      <c r="J145" s="69">
        <v>1.2</v>
      </c>
      <c r="K145" s="74">
        <v>576</v>
      </c>
      <c r="L145" s="69"/>
      <c r="M145" s="69"/>
      <c r="N145" s="69"/>
    </row>
    <row r="146" ht="25" customHeight="1" spans="1:14">
      <c r="A146" s="37"/>
      <c r="B146" s="37"/>
      <c r="C146" s="69"/>
      <c r="D146" s="69"/>
      <c r="E146" s="69"/>
      <c r="F146" s="69"/>
      <c r="G146" s="69"/>
      <c r="H146" s="69" t="s">
        <v>41</v>
      </c>
      <c r="I146" s="69"/>
      <c r="J146" s="65">
        <v>0.5</v>
      </c>
      <c r="K146" s="65">
        <v>120</v>
      </c>
      <c r="L146" s="69"/>
      <c r="M146" s="69"/>
      <c r="N146" s="69"/>
    </row>
    <row r="147" ht="28.5" customHeight="1" spans="1:14">
      <c r="A147" s="37">
        <f>COUNTA($A$4:A146)</f>
        <v>82</v>
      </c>
      <c r="B147" s="37" t="s">
        <v>202</v>
      </c>
      <c r="C147" s="69" t="s">
        <v>240</v>
      </c>
      <c r="D147" s="69" t="s">
        <v>249</v>
      </c>
      <c r="E147" s="69" t="s">
        <v>258</v>
      </c>
      <c r="F147" s="69" t="s">
        <v>22</v>
      </c>
      <c r="G147" s="69" t="s">
        <v>143</v>
      </c>
      <c r="H147" s="65" t="s">
        <v>244</v>
      </c>
      <c r="I147" s="65" t="s">
        <v>251</v>
      </c>
      <c r="J147" s="69">
        <v>1.5</v>
      </c>
      <c r="K147" s="76">
        <v>720</v>
      </c>
      <c r="L147" s="76">
        <v>720</v>
      </c>
      <c r="M147" s="69" t="s">
        <v>259</v>
      </c>
      <c r="N147" s="69" t="s">
        <v>260</v>
      </c>
    </row>
    <row r="148" ht="48" customHeight="1" spans="1:14">
      <c r="A148" s="37">
        <f>COUNTA($A$4:A147)</f>
        <v>83</v>
      </c>
      <c r="B148" s="37" t="s">
        <v>202</v>
      </c>
      <c r="C148" s="65" t="s">
        <v>240</v>
      </c>
      <c r="D148" s="65" t="s">
        <v>261</v>
      </c>
      <c r="E148" s="65" t="s">
        <v>262</v>
      </c>
      <c r="F148" s="69" t="s">
        <v>227</v>
      </c>
      <c r="G148" s="69" t="s">
        <v>149</v>
      </c>
      <c r="H148" s="69" t="s">
        <v>157</v>
      </c>
      <c r="I148" s="69" t="s">
        <v>263</v>
      </c>
      <c r="J148" s="69">
        <v>5</v>
      </c>
      <c r="K148" s="69">
        <v>2100</v>
      </c>
      <c r="L148" s="76">
        <v>1640</v>
      </c>
      <c r="M148" s="69" t="s">
        <v>264</v>
      </c>
      <c r="N148" s="69" t="s">
        <v>214</v>
      </c>
    </row>
    <row r="149" ht="25" customHeight="1" spans="1:14">
      <c r="A149" s="37">
        <f>COUNTA($A$4:A148)</f>
        <v>84</v>
      </c>
      <c r="B149" s="37" t="s">
        <v>202</v>
      </c>
      <c r="C149" s="69" t="s">
        <v>240</v>
      </c>
      <c r="D149" s="69" t="s">
        <v>265</v>
      </c>
      <c r="E149" s="69" t="s">
        <v>266</v>
      </c>
      <c r="F149" s="69" t="s">
        <v>227</v>
      </c>
      <c r="G149" s="69">
        <v>4</v>
      </c>
      <c r="H149" s="69" t="s">
        <v>84</v>
      </c>
      <c r="I149" s="69" t="s">
        <v>267</v>
      </c>
      <c r="J149" s="69">
        <v>34</v>
      </c>
      <c r="K149" s="74">
        <v>5100</v>
      </c>
      <c r="L149" s="76">
        <v>5000</v>
      </c>
      <c r="M149" s="69"/>
      <c r="N149" s="69" t="s">
        <v>214</v>
      </c>
    </row>
    <row r="150" ht="25" customHeight="1" spans="1:14">
      <c r="A150" s="37">
        <f>COUNTA($A$4:A149)</f>
        <v>85</v>
      </c>
      <c r="B150" s="37" t="s">
        <v>202</v>
      </c>
      <c r="C150" s="69" t="s">
        <v>240</v>
      </c>
      <c r="D150" s="69" t="s">
        <v>268</v>
      </c>
      <c r="E150" s="69" t="s">
        <v>269</v>
      </c>
      <c r="F150" s="69" t="s">
        <v>22</v>
      </c>
      <c r="G150" s="69" t="s">
        <v>143</v>
      </c>
      <c r="H150" s="65" t="s">
        <v>244</v>
      </c>
      <c r="I150" s="69" t="s">
        <v>270</v>
      </c>
      <c r="J150" s="69">
        <v>2</v>
      </c>
      <c r="K150" s="76">
        <v>960</v>
      </c>
      <c r="L150" s="76">
        <v>1920</v>
      </c>
      <c r="M150" s="69" t="s">
        <v>271</v>
      </c>
      <c r="N150" s="69"/>
    </row>
    <row r="151" ht="25" customHeight="1" spans="1:14">
      <c r="A151" s="37"/>
      <c r="B151" s="37"/>
      <c r="C151" s="69"/>
      <c r="D151" s="69"/>
      <c r="E151" s="69"/>
      <c r="F151" s="69"/>
      <c r="G151" s="69"/>
      <c r="H151" s="69" t="s">
        <v>257</v>
      </c>
      <c r="I151" s="69"/>
      <c r="J151" s="69">
        <v>1.5</v>
      </c>
      <c r="K151" s="76">
        <v>960</v>
      </c>
      <c r="L151" s="69"/>
      <c r="M151" s="69"/>
      <c r="N151" s="69"/>
    </row>
    <row r="152" ht="25" customHeight="1" spans="1:14">
      <c r="A152" s="37">
        <f>COUNTA($A$4:A151)</f>
        <v>86</v>
      </c>
      <c r="B152" s="37" t="s">
        <v>202</v>
      </c>
      <c r="C152" s="69" t="s">
        <v>240</v>
      </c>
      <c r="D152" s="69" t="s">
        <v>268</v>
      </c>
      <c r="E152" s="69" t="s">
        <v>272</v>
      </c>
      <c r="F152" s="69" t="s">
        <v>129</v>
      </c>
      <c r="G152" s="69" t="s">
        <v>247</v>
      </c>
      <c r="H152" s="65" t="s">
        <v>244</v>
      </c>
      <c r="I152" s="69" t="s">
        <v>270</v>
      </c>
      <c r="J152" s="69">
        <v>3</v>
      </c>
      <c r="K152" s="74">
        <v>1080</v>
      </c>
      <c r="L152" s="74">
        <v>1080</v>
      </c>
      <c r="M152" s="69"/>
      <c r="N152" s="69" t="s">
        <v>273</v>
      </c>
    </row>
    <row r="153" ht="25" customHeight="1" spans="1:14">
      <c r="A153" s="37">
        <f>COUNTA($A$4:A152)</f>
        <v>87</v>
      </c>
      <c r="B153" s="37" t="s">
        <v>202</v>
      </c>
      <c r="C153" s="69" t="s">
        <v>240</v>
      </c>
      <c r="D153" s="69" t="s">
        <v>268</v>
      </c>
      <c r="E153" s="69" t="s">
        <v>274</v>
      </c>
      <c r="F153" s="69" t="s">
        <v>34</v>
      </c>
      <c r="G153" s="69" t="s">
        <v>143</v>
      </c>
      <c r="H153" s="69" t="s">
        <v>31</v>
      </c>
      <c r="I153" s="69" t="s">
        <v>270</v>
      </c>
      <c r="J153" s="69">
        <v>2</v>
      </c>
      <c r="K153" s="74">
        <v>640</v>
      </c>
      <c r="L153" s="76">
        <v>1280</v>
      </c>
      <c r="M153" s="69"/>
      <c r="N153" s="69"/>
    </row>
    <row r="154" ht="25" customHeight="1" spans="1:14">
      <c r="A154" s="37"/>
      <c r="B154" s="37"/>
      <c r="C154" s="69"/>
      <c r="D154" s="69"/>
      <c r="E154" s="69"/>
      <c r="F154" s="69"/>
      <c r="G154" s="69"/>
      <c r="H154" s="69" t="s">
        <v>41</v>
      </c>
      <c r="I154" s="69"/>
      <c r="J154" s="69">
        <v>2</v>
      </c>
      <c r="K154" s="74">
        <v>640</v>
      </c>
      <c r="L154" s="69"/>
      <c r="M154" s="69"/>
      <c r="N154" s="69"/>
    </row>
    <row r="155" ht="25" customHeight="1" spans="1:14">
      <c r="A155" s="37">
        <f>COUNTA($A$4:A154)</f>
        <v>88</v>
      </c>
      <c r="B155" s="37" t="s">
        <v>202</v>
      </c>
      <c r="C155" s="69" t="s">
        <v>240</v>
      </c>
      <c r="D155" s="69" t="s">
        <v>275</v>
      </c>
      <c r="E155" s="69" t="s">
        <v>276</v>
      </c>
      <c r="F155" s="69" t="s">
        <v>227</v>
      </c>
      <c r="G155" s="69" t="s">
        <v>143</v>
      </c>
      <c r="H155" s="65" t="s">
        <v>244</v>
      </c>
      <c r="I155" s="69" t="s">
        <v>277</v>
      </c>
      <c r="J155" s="69">
        <v>2</v>
      </c>
      <c r="K155" s="65">
        <v>720</v>
      </c>
      <c r="L155" s="76">
        <v>3168</v>
      </c>
      <c r="M155" s="69" t="s">
        <v>278</v>
      </c>
      <c r="N155" s="69" t="s">
        <v>279</v>
      </c>
    </row>
    <row r="156" ht="25" customHeight="1" spans="1:14">
      <c r="A156" s="37"/>
      <c r="B156" s="37"/>
      <c r="C156" s="69"/>
      <c r="D156" s="69"/>
      <c r="E156" s="69"/>
      <c r="F156" s="69"/>
      <c r="G156" s="69"/>
      <c r="H156" s="69" t="s">
        <v>257</v>
      </c>
      <c r="I156" s="69"/>
      <c r="J156" s="69">
        <v>5.1</v>
      </c>
      <c r="K156" s="74">
        <v>2448</v>
      </c>
      <c r="L156" s="69"/>
      <c r="M156" s="69"/>
      <c r="N156" s="69"/>
    </row>
    <row r="157" ht="25" customHeight="1" spans="1:14">
      <c r="A157" s="37">
        <f>COUNTA($A$4:A156)</f>
        <v>89</v>
      </c>
      <c r="B157" s="37" t="s">
        <v>202</v>
      </c>
      <c r="C157" s="69" t="s">
        <v>240</v>
      </c>
      <c r="D157" s="69" t="s">
        <v>275</v>
      </c>
      <c r="E157" s="69" t="s">
        <v>280</v>
      </c>
      <c r="F157" s="65" t="s">
        <v>22</v>
      </c>
      <c r="G157" s="65">
        <v>1</v>
      </c>
      <c r="H157" s="69" t="s">
        <v>257</v>
      </c>
      <c r="I157" s="69" t="s">
        <v>277</v>
      </c>
      <c r="J157" s="69">
        <v>1</v>
      </c>
      <c r="K157" s="74">
        <v>640</v>
      </c>
      <c r="L157" s="74">
        <v>640</v>
      </c>
      <c r="M157" s="65"/>
      <c r="N157" s="65"/>
    </row>
    <row r="158" ht="25" customHeight="1" spans="1:14">
      <c r="A158" s="37">
        <f>COUNTA($A$4:A157)</f>
        <v>90</v>
      </c>
      <c r="B158" s="37" t="s">
        <v>202</v>
      </c>
      <c r="C158" s="69" t="s">
        <v>240</v>
      </c>
      <c r="D158" s="69" t="s">
        <v>275</v>
      </c>
      <c r="E158" s="69" t="s">
        <v>281</v>
      </c>
      <c r="F158" s="69" t="s">
        <v>129</v>
      </c>
      <c r="G158" s="69" t="s">
        <v>188</v>
      </c>
      <c r="H158" s="69" t="s">
        <v>41</v>
      </c>
      <c r="I158" s="69" t="s">
        <v>277</v>
      </c>
      <c r="J158" s="69">
        <v>1.2</v>
      </c>
      <c r="K158" s="74">
        <v>288</v>
      </c>
      <c r="L158" s="76">
        <v>1200</v>
      </c>
      <c r="M158" s="69"/>
      <c r="N158" s="69"/>
    </row>
    <row r="159" ht="25" customHeight="1" spans="1:14">
      <c r="A159" s="37"/>
      <c r="B159" s="37"/>
      <c r="C159" s="69"/>
      <c r="D159" s="69"/>
      <c r="E159" s="69"/>
      <c r="F159" s="69"/>
      <c r="G159" s="69"/>
      <c r="H159" s="65" t="s">
        <v>244</v>
      </c>
      <c r="I159" s="69"/>
      <c r="J159" s="69">
        <v>1.2</v>
      </c>
      <c r="K159" s="74">
        <v>432</v>
      </c>
      <c r="L159" s="69"/>
      <c r="M159" s="69"/>
      <c r="N159" s="69"/>
    </row>
    <row r="160" ht="25" customHeight="1" spans="1:14">
      <c r="A160" s="37"/>
      <c r="B160" s="37"/>
      <c r="C160" s="69"/>
      <c r="D160" s="69"/>
      <c r="E160" s="69"/>
      <c r="F160" s="69"/>
      <c r="G160" s="69"/>
      <c r="H160" s="69" t="s">
        <v>257</v>
      </c>
      <c r="I160" s="69"/>
      <c r="J160" s="69">
        <v>1</v>
      </c>
      <c r="K160" s="74">
        <v>480</v>
      </c>
      <c r="L160" s="69"/>
      <c r="M160" s="69"/>
      <c r="N160" s="69"/>
    </row>
    <row r="161" ht="45" customHeight="1" spans="1:14">
      <c r="A161" s="37">
        <f>COUNTA($A$4:A160)</f>
        <v>91</v>
      </c>
      <c r="B161" s="37" t="s">
        <v>202</v>
      </c>
      <c r="C161" s="69" t="s">
        <v>240</v>
      </c>
      <c r="D161" s="69" t="s">
        <v>275</v>
      </c>
      <c r="E161" s="69" t="s">
        <v>282</v>
      </c>
      <c r="F161" s="69" t="s">
        <v>34</v>
      </c>
      <c r="G161" s="69" t="s">
        <v>247</v>
      </c>
      <c r="H161" s="69" t="s">
        <v>257</v>
      </c>
      <c r="I161" s="69" t="s">
        <v>277</v>
      </c>
      <c r="J161" s="65">
        <v>4.4</v>
      </c>
      <c r="K161" s="65">
        <v>2816</v>
      </c>
      <c r="L161" s="76">
        <v>2408</v>
      </c>
      <c r="M161" s="69" t="s">
        <v>283</v>
      </c>
      <c r="N161" s="69" t="s">
        <v>284</v>
      </c>
    </row>
    <row r="162" ht="25" customHeight="1" spans="1:14">
      <c r="A162" s="37">
        <f>COUNTA($A$4:A161)</f>
        <v>92</v>
      </c>
      <c r="B162" s="37" t="s">
        <v>202</v>
      </c>
      <c r="C162" s="65" t="s">
        <v>240</v>
      </c>
      <c r="D162" s="65" t="s">
        <v>275</v>
      </c>
      <c r="E162" s="65" t="s">
        <v>285</v>
      </c>
      <c r="F162" s="69" t="s">
        <v>29</v>
      </c>
      <c r="G162" s="69">
        <v>4</v>
      </c>
      <c r="H162" s="69" t="s">
        <v>41</v>
      </c>
      <c r="I162" s="69" t="s">
        <v>277</v>
      </c>
      <c r="J162" s="65">
        <v>1.8</v>
      </c>
      <c r="K162" s="65">
        <v>576</v>
      </c>
      <c r="L162" s="76">
        <v>2496</v>
      </c>
      <c r="M162" s="69" t="s">
        <v>286</v>
      </c>
      <c r="N162" s="69"/>
    </row>
    <row r="163" ht="25" customHeight="1" spans="1:14">
      <c r="A163" s="37"/>
      <c r="B163" s="37"/>
      <c r="C163" s="65"/>
      <c r="D163" s="65"/>
      <c r="E163" s="65"/>
      <c r="F163" s="69"/>
      <c r="G163" s="69"/>
      <c r="H163" s="69" t="s">
        <v>257</v>
      </c>
      <c r="I163" s="69"/>
      <c r="J163" s="65">
        <v>3</v>
      </c>
      <c r="K163" s="65">
        <v>1920</v>
      </c>
      <c r="L163" s="69"/>
      <c r="M163" s="69"/>
      <c r="N163" s="69"/>
    </row>
    <row r="164" ht="28.5" customHeight="1" spans="1:14">
      <c r="A164" s="37">
        <f>COUNTA($A$4:A163)</f>
        <v>93</v>
      </c>
      <c r="B164" s="37" t="s">
        <v>202</v>
      </c>
      <c r="C164" s="65" t="s">
        <v>240</v>
      </c>
      <c r="D164" s="65" t="s">
        <v>287</v>
      </c>
      <c r="E164" s="65" t="s">
        <v>288</v>
      </c>
      <c r="F164" s="69" t="s">
        <v>129</v>
      </c>
      <c r="G164" s="69" t="s">
        <v>143</v>
      </c>
      <c r="H164" s="65" t="s">
        <v>289</v>
      </c>
      <c r="I164" s="65" t="s">
        <v>290</v>
      </c>
      <c r="J164" s="65">
        <v>30</v>
      </c>
      <c r="K164" s="65">
        <v>360</v>
      </c>
      <c r="L164" s="65">
        <v>360</v>
      </c>
      <c r="M164" s="69" t="s">
        <v>291</v>
      </c>
      <c r="N164" s="69" t="s">
        <v>292</v>
      </c>
    </row>
    <row r="165" ht="25" customHeight="1" spans="1:14">
      <c r="A165" s="37">
        <f>COUNTA($A$4:A164)</f>
        <v>94</v>
      </c>
      <c r="B165" s="37" t="s">
        <v>202</v>
      </c>
      <c r="C165" s="69" t="s">
        <v>240</v>
      </c>
      <c r="D165" s="65" t="s">
        <v>287</v>
      </c>
      <c r="E165" s="69" t="s">
        <v>293</v>
      </c>
      <c r="F165" s="69" t="s">
        <v>129</v>
      </c>
      <c r="G165" s="69" t="s">
        <v>188</v>
      </c>
      <c r="H165" s="69" t="s">
        <v>66</v>
      </c>
      <c r="I165" s="65" t="s">
        <v>290</v>
      </c>
      <c r="J165" s="69">
        <v>20</v>
      </c>
      <c r="K165" s="76">
        <v>180</v>
      </c>
      <c r="L165" s="76">
        <v>180</v>
      </c>
      <c r="M165" s="69"/>
      <c r="N165" s="69"/>
    </row>
    <row r="166" ht="28.5" customHeight="1" spans="1:14">
      <c r="A166" s="37">
        <f>COUNTA($A$4:A165)</f>
        <v>95</v>
      </c>
      <c r="B166" s="37" t="s">
        <v>202</v>
      </c>
      <c r="C166" s="65" t="s">
        <v>240</v>
      </c>
      <c r="D166" s="65" t="s">
        <v>241</v>
      </c>
      <c r="E166" s="65" t="s">
        <v>294</v>
      </c>
      <c r="F166" s="69" t="s">
        <v>22</v>
      </c>
      <c r="G166" s="69" t="s">
        <v>164</v>
      </c>
      <c r="H166" s="65" t="s">
        <v>295</v>
      </c>
      <c r="I166" s="65" t="s">
        <v>243</v>
      </c>
      <c r="J166" s="69">
        <v>1</v>
      </c>
      <c r="K166" s="65">
        <v>480</v>
      </c>
      <c r="L166" s="65">
        <v>480</v>
      </c>
      <c r="M166" s="69" t="s">
        <v>296</v>
      </c>
      <c r="N166" s="69"/>
    </row>
    <row r="167" ht="25" customHeight="1" spans="1:14">
      <c r="A167" s="37">
        <f>COUNTA($A$4:A166)</f>
        <v>96</v>
      </c>
      <c r="B167" s="37" t="s">
        <v>202</v>
      </c>
      <c r="C167" s="69" t="s">
        <v>240</v>
      </c>
      <c r="D167" s="69" t="s">
        <v>241</v>
      </c>
      <c r="E167" s="69" t="s">
        <v>297</v>
      </c>
      <c r="F167" s="69" t="s">
        <v>22</v>
      </c>
      <c r="G167" s="69" t="s">
        <v>298</v>
      </c>
      <c r="H167" s="65" t="s">
        <v>299</v>
      </c>
      <c r="I167" s="69" t="s">
        <v>243</v>
      </c>
      <c r="J167" s="69">
        <v>1</v>
      </c>
      <c r="K167" s="65">
        <v>400</v>
      </c>
      <c r="L167" s="76">
        <v>1120</v>
      </c>
      <c r="M167" s="69" t="s">
        <v>300</v>
      </c>
      <c r="N167" s="69"/>
    </row>
    <row r="168" ht="25" customHeight="1" spans="1:14">
      <c r="A168" s="37"/>
      <c r="B168" s="37"/>
      <c r="C168" s="69"/>
      <c r="D168" s="69"/>
      <c r="E168" s="69"/>
      <c r="F168" s="69"/>
      <c r="G168" s="69"/>
      <c r="H168" s="65" t="s">
        <v>244</v>
      </c>
      <c r="I168" s="69"/>
      <c r="J168" s="65">
        <v>1.5</v>
      </c>
      <c r="K168" s="65">
        <v>720</v>
      </c>
      <c r="L168" s="69"/>
      <c r="M168" s="69"/>
      <c r="N168" s="69"/>
    </row>
    <row r="169" ht="25" customHeight="1" spans="1:14">
      <c r="A169" s="37">
        <f>COUNTA($A$4:A168)</f>
        <v>97</v>
      </c>
      <c r="B169" s="37" t="s">
        <v>202</v>
      </c>
      <c r="C169" s="69" t="s">
        <v>240</v>
      </c>
      <c r="D169" s="69" t="s">
        <v>301</v>
      </c>
      <c r="E169" s="69" t="s">
        <v>302</v>
      </c>
      <c r="F169" s="69" t="s">
        <v>22</v>
      </c>
      <c r="G169" s="69">
        <v>2</v>
      </c>
      <c r="H169" s="65" t="s">
        <v>244</v>
      </c>
      <c r="I169" s="69" t="s">
        <v>243</v>
      </c>
      <c r="J169" s="65">
        <v>3</v>
      </c>
      <c r="K169" s="65">
        <v>1440</v>
      </c>
      <c r="L169" s="76">
        <v>1760</v>
      </c>
      <c r="M169" s="69" t="s">
        <v>303</v>
      </c>
      <c r="N169" s="69"/>
    </row>
    <row r="170" ht="25" customHeight="1" spans="1:14">
      <c r="A170" s="37"/>
      <c r="B170" s="37"/>
      <c r="C170" s="69"/>
      <c r="D170" s="69"/>
      <c r="E170" s="69"/>
      <c r="F170" s="69"/>
      <c r="G170" s="69"/>
      <c r="H170" s="69" t="s">
        <v>41</v>
      </c>
      <c r="I170" s="69"/>
      <c r="J170" s="69">
        <v>1</v>
      </c>
      <c r="K170" s="74">
        <v>320</v>
      </c>
      <c r="L170" s="69"/>
      <c r="M170" s="69"/>
      <c r="N170" s="69"/>
    </row>
    <row r="171" ht="58" customHeight="1" spans="1:14">
      <c r="A171" s="37">
        <f>COUNTA($A$4:A170)</f>
        <v>98</v>
      </c>
      <c r="B171" s="37" t="s">
        <v>202</v>
      </c>
      <c r="C171" s="69" t="s">
        <v>240</v>
      </c>
      <c r="D171" s="69" t="s">
        <v>241</v>
      </c>
      <c r="E171" s="69" t="s">
        <v>304</v>
      </c>
      <c r="F171" s="69" t="s">
        <v>227</v>
      </c>
      <c r="G171" s="69" t="s">
        <v>188</v>
      </c>
      <c r="H171" s="65" t="s">
        <v>244</v>
      </c>
      <c r="I171" s="69" t="s">
        <v>243</v>
      </c>
      <c r="J171" s="69">
        <v>4</v>
      </c>
      <c r="K171" s="76">
        <v>1440</v>
      </c>
      <c r="L171" s="76">
        <v>1440</v>
      </c>
      <c r="M171" s="67" t="s">
        <v>305</v>
      </c>
      <c r="N171" s="65" t="s">
        <v>306</v>
      </c>
    </row>
    <row r="172" ht="45" customHeight="1" spans="1:14">
      <c r="A172" s="37">
        <f>COUNTA($A$4:A171)</f>
        <v>99</v>
      </c>
      <c r="B172" s="37" t="s">
        <v>202</v>
      </c>
      <c r="C172" s="69" t="s">
        <v>240</v>
      </c>
      <c r="D172" s="69" t="s">
        <v>241</v>
      </c>
      <c r="E172" s="69" t="s">
        <v>307</v>
      </c>
      <c r="F172" s="69" t="s">
        <v>22</v>
      </c>
      <c r="G172" s="69">
        <v>2</v>
      </c>
      <c r="H172" s="69" t="s">
        <v>308</v>
      </c>
      <c r="I172" s="69" t="s">
        <v>243</v>
      </c>
      <c r="J172" s="69">
        <v>2</v>
      </c>
      <c r="K172" s="76">
        <v>800</v>
      </c>
      <c r="L172" s="77">
        <v>680</v>
      </c>
      <c r="M172" s="69" t="s">
        <v>309</v>
      </c>
      <c r="N172" s="69" t="s">
        <v>214</v>
      </c>
    </row>
    <row r="173" ht="25" customHeight="1" spans="1:14">
      <c r="A173" s="37">
        <f>COUNTA($A$4:A172)</f>
        <v>100</v>
      </c>
      <c r="B173" s="37" t="s">
        <v>202</v>
      </c>
      <c r="C173" s="69" t="s">
        <v>240</v>
      </c>
      <c r="D173" s="69" t="s">
        <v>310</v>
      </c>
      <c r="E173" s="69" t="s">
        <v>311</v>
      </c>
      <c r="F173" s="69" t="s">
        <v>129</v>
      </c>
      <c r="G173" s="69" t="s">
        <v>247</v>
      </c>
      <c r="H173" s="65" t="s">
        <v>244</v>
      </c>
      <c r="I173" s="69" t="s">
        <v>312</v>
      </c>
      <c r="J173" s="69">
        <v>1.1</v>
      </c>
      <c r="K173" s="74">
        <v>396</v>
      </c>
      <c r="L173" s="76">
        <v>1716</v>
      </c>
      <c r="M173" s="69"/>
      <c r="N173" s="69"/>
    </row>
    <row r="174" ht="25" customHeight="1" spans="1:14">
      <c r="A174" s="37"/>
      <c r="B174" s="37"/>
      <c r="C174" s="69"/>
      <c r="D174" s="69"/>
      <c r="E174" s="69"/>
      <c r="F174" s="69"/>
      <c r="G174" s="69"/>
      <c r="H174" s="69" t="s">
        <v>41</v>
      </c>
      <c r="I174" s="69"/>
      <c r="J174" s="69">
        <v>2.5</v>
      </c>
      <c r="K174" s="74">
        <v>600</v>
      </c>
      <c r="L174" s="69"/>
      <c r="M174" s="69"/>
      <c r="N174" s="69"/>
    </row>
    <row r="175" ht="25" customHeight="1" spans="1:14">
      <c r="A175" s="37"/>
      <c r="B175" s="37"/>
      <c r="C175" s="69"/>
      <c r="D175" s="69"/>
      <c r="E175" s="69"/>
      <c r="F175" s="69"/>
      <c r="G175" s="69"/>
      <c r="H175" s="69" t="s">
        <v>257</v>
      </c>
      <c r="I175" s="69"/>
      <c r="J175" s="69">
        <v>1.5</v>
      </c>
      <c r="K175" s="74">
        <v>720</v>
      </c>
      <c r="L175" s="69"/>
      <c r="M175" s="69"/>
      <c r="N175" s="69"/>
    </row>
    <row r="176" ht="25" customHeight="1" spans="1:14">
      <c r="A176" s="37">
        <f>COUNTA($A$4:A175)</f>
        <v>101</v>
      </c>
      <c r="B176" s="37" t="s">
        <v>202</v>
      </c>
      <c r="C176" s="69" t="s">
        <v>240</v>
      </c>
      <c r="D176" s="69" t="s">
        <v>265</v>
      </c>
      <c r="E176" s="69" t="s">
        <v>313</v>
      </c>
      <c r="F176" s="69" t="s">
        <v>22</v>
      </c>
      <c r="G176" s="69" t="s">
        <v>149</v>
      </c>
      <c r="H176" s="69" t="s">
        <v>41</v>
      </c>
      <c r="I176" s="69" t="s">
        <v>267</v>
      </c>
      <c r="J176" s="69">
        <v>2</v>
      </c>
      <c r="K176" s="74">
        <v>640</v>
      </c>
      <c r="L176" s="76">
        <v>3752</v>
      </c>
      <c r="M176" s="69" t="s">
        <v>314</v>
      </c>
      <c r="N176" s="69" t="s">
        <v>214</v>
      </c>
    </row>
    <row r="177" ht="25" customHeight="1" spans="1:14">
      <c r="A177" s="37"/>
      <c r="B177" s="37"/>
      <c r="C177" s="69"/>
      <c r="D177" s="69"/>
      <c r="E177" s="69"/>
      <c r="F177" s="69"/>
      <c r="G177" s="69"/>
      <c r="H177" s="65" t="s">
        <v>244</v>
      </c>
      <c r="I177" s="69"/>
      <c r="J177" s="69">
        <v>4.1</v>
      </c>
      <c r="K177" s="74">
        <v>1968</v>
      </c>
      <c r="L177" s="69"/>
      <c r="M177" s="69"/>
      <c r="N177" s="69"/>
    </row>
    <row r="178" ht="25" customHeight="1" spans="1:14">
      <c r="A178" s="37"/>
      <c r="B178" s="37"/>
      <c r="C178" s="69"/>
      <c r="D178" s="69"/>
      <c r="E178" s="69"/>
      <c r="F178" s="69"/>
      <c r="G178" s="69"/>
      <c r="H178" s="69" t="s">
        <v>257</v>
      </c>
      <c r="I178" s="69"/>
      <c r="J178" s="69">
        <v>1.8</v>
      </c>
      <c r="K178" s="74">
        <v>1152</v>
      </c>
      <c r="L178" s="69"/>
      <c r="M178" s="69"/>
      <c r="N178" s="69"/>
    </row>
    <row r="179" ht="25" customHeight="1" spans="1:14">
      <c r="A179" s="37">
        <f>COUNTA($A$4:A178)</f>
        <v>102</v>
      </c>
      <c r="B179" s="37" t="s">
        <v>202</v>
      </c>
      <c r="C179" s="69" t="s">
        <v>240</v>
      </c>
      <c r="D179" s="69" t="s">
        <v>310</v>
      </c>
      <c r="E179" s="69" t="s">
        <v>315</v>
      </c>
      <c r="F179" s="69" t="s">
        <v>22</v>
      </c>
      <c r="G179" s="69" t="s">
        <v>188</v>
      </c>
      <c r="H179" s="69" t="s">
        <v>41</v>
      </c>
      <c r="I179" s="69" t="s">
        <v>312</v>
      </c>
      <c r="J179" s="76">
        <v>2</v>
      </c>
      <c r="K179" s="76">
        <v>640</v>
      </c>
      <c r="L179" s="76">
        <v>640</v>
      </c>
      <c r="M179" s="69"/>
      <c r="N179" s="69"/>
    </row>
    <row r="180" ht="25" customHeight="1" spans="1:14">
      <c r="A180" s="37">
        <f>COUNTA($A$4:A179)</f>
        <v>103</v>
      </c>
      <c r="B180" s="37" t="s">
        <v>202</v>
      </c>
      <c r="C180" s="69" t="s">
        <v>240</v>
      </c>
      <c r="D180" s="69" t="s">
        <v>310</v>
      </c>
      <c r="E180" s="69" t="s">
        <v>316</v>
      </c>
      <c r="F180" s="69" t="s">
        <v>129</v>
      </c>
      <c r="G180" s="69" t="s">
        <v>143</v>
      </c>
      <c r="H180" s="69" t="s">
        <v>41</v>
      </c>
      <c r="I180" s="69" t="s">
        <v>312</v>
      </c>
      <c r="J180" s="76">
        <v>1.5</v>
      </c>
      <c r="K180" s="69">
        <v>360</v>
      </c>
      <c r="L180" s="69">
        <v>360</v>
      </c>
      <c r="M180" s="65"/>
      <c r="N180" s="65"/>
    </row>
    <row r="181" ht="25" customHeight="1" spans="1:14">
      <c r="A181" s="37">
        <f>COUNTA($A$4:A180)</f>
        <v>104</v>
      </c>
      <c r="B181" s="37" t="s">
        <v>202</v>
      </c>
      <c r="C181" s="62" t="s">
        <v>317</v>
      </c>
      <c r="D181" s="66" t="s">
        <v>318</v>
      </c>
      <c r="E181" s="66" t="s">
        <v>319</v>
      </c>
      <c r="F181" s="70" t="s">
        <v>22</v>
      </c>
      <c r="G181" s="70">
        <v>2</v>
      </c>
      <c r="H181" s="70" t="s">
        <v>41</v>
      </c>
      <c r="I181" s="70" t="s">
        <v>320</v>
      </c>
      <c r="J181" s="70">
        <v>1.2</v>
      </c>
      <c r="K181" s="75">
        <v>384</v>
      </c>
      <c r="L181" s="75">
        <v>384</v>
      </c>
      <c r="M181" s="75"/>
      <c r="N181" s="75"/>
    </row>
    <row r="182" ht="25" customHeight="1" spans="1:14">
      <c r="A182" s="37">
        <f>COUNTA($A$4:A181)</f>
        <v>105</v>
      </c>
      <c r="B182" s="37" t="s">
        <v>202</v>
      </c>
      <c r="C182" s="62" t="s">
        <v>317</v>
      </c>
      <c r="D182" s="66" t="s">
        <v>318</v>
      </c>
      <c r="E182" s="66" t="s">
        <v>321</v>
      </c>
      <c r="F182" s="66" t="s">
        <v>56</v>
      </c>
      <c r="G182" s="70">
        <v>4</v>
      </c>
      <c r="H182" s="70" t="s">
        <v>41</v>
      </c>
      <c r="I182" s="70" t="s">
        <v>320</v>
      </c>
      <c r="J182" s="70">
        <v>1</v>
      </c>
      <c r="K182" s="66">
        <v>320</v>
      </c>
      <c r="L182" s="66">
        <v>320</v>
      </c>
      <c r="M182" s="66"/>
      <c r="N182" s="66"/>
    </row>
    <row r="183" ht="25" customHeight="1" spans="1:14">
      <c r="A183" s="37">
        <f>COUNTA($A$4:A182)</f>
        <v>106</v>
      </c>
      <c r="B183" s="37" t="s">
        <v>202</v>
      </c>
      <c r="C183" s="37" t="s">
        <v>322</v>
      </c>
      <c r="D183" s="33" t="s">
        <v>323</v>
      </c>
      <c r="E183" s="33" t="s">
        <v>324</v>
      </c>
      <c r="F183" s="33" t="s">
        <v>49</v>
      </c>
      <c r="G183" s="33">
        <v>1</v>
      </c>
      <c r="H183" s="38" t="s">
        <v>79</v>
      </c>
      <c r="I183" s="33" t="s">
        <v>325</v>
      </c>
      <c r="J183" s="33">
        <v>3</v>
      </c>
      <c r="K183" s="38">
        <v>6000</v>
      </c>
      <c r="L183" s="65">
        <v>5000</v>
      </c>
      <c r="M183" s="33"/>
      <c r="N183" s="65" t="s">
        <v>214</v>
      </c>
    </row>
    <row r="184" ht="43" customHeight="1" spans="1:14">
      <c r="A184" s="37">
        <f>COUNTA($A$4:A183)</f>
        <v>107</v>
      </c>
      <c r="B184" s="37" t="s">
        <v>202</v>
      </c>
      <c r="C184" s="37" t="s">
        <v>322</v>
      </c>
      <c r="D184" s="33" t="s">
        <v>326</v>
      </c>
      <c r="E184" s="33" t="s">
        <v>327</v>
      </c>
      <c r="F184" s="33" t="s">
        <v>56</v>
      </c>
      <c r="G184" s="33">
        <v>4</v>
      </c>
      <c r="H184" s="38" t="s">
        <v>289</v>
      </c>
      <c r="I184" s="38" t="s">
        <v>328</v>
      </c>
      <c r="J184" s="33">
        <v>104</v>
      </c>
      <c r="K184" s="37">
        <v>1664</v>
      </c>
      <c r="L184" s="65">
        <v>1664</v>
      </c>
      <c r="M184" s="33" t="s">
        <v>329</v>
      </c>
      <c r="N184" s="65"/>
    </row>
    <row r="185" ht="25" customHeight="1" spans="1:14">
      <c r="A185" s="71">
        <f>COUNTA($A$4:A184)</f>
        <v>108</v>
      </c>
      <c r="B185" s="72" t="s">
        <v>330</v>
      </c>
      <c r="C185" s="66" t="s">
        <v>331</v>
      </c>
      <c r="D185" s="66" t="s">
        <v>332</v>
      </c>
      <c r="E185" s="66" t="s">
        <v>333</v>
      </c>
      <c r="F185" s="66" t="s">
        <v>227</v>
      </c>
      <c r="G185" s="66">
        <v>3</v>
      </c>
      <c r="H185" s="66" t="s">
        <v>334</v>
      </c>
      <c r="I185" s="66" t="s">
        <v>332</v>
      </c>
      <c r="J185" s="66">
        <v>4</v>
      </c>
      <c r="K185" s="66">
        <v>960</v>
      </c>
      <c r="L185" s="78">
        <v>1203</v>
      </c>
      <c r="M185" s="66"/>
      <c r="N185" s="66"/>
    </row>
    <row r="186" ht="25" customHeight="1" spans="1:14">
      <c r="A186" s="37"/>
      <c r="B186" s="73"/>
      <c r="C186" s="66"/>
      <c r="D186" s="66"/>
      <c r="E186" s="66"/>
      <c r="F186" s="66"/>
      <c r="G186" s="66"/>
      <c r="H186" s="66" t="s">
        <v>335</v>
      </c>
      <c r="I186" s="66"/>
      <c r="J186" s="66">
        <v>27</v>
      </c>
      <c r="K186" s="66">
        <v>243</v>
      </c>
      <c r="L186" s="79"/>
      <c r="M186" s="66"/>
      <c r="N186" s="66"/>
    </row>
    <row r="187" ht="25" customHeight="1" spans="1:14">
      <c r="A187" s="37">
        <f>COUNTA($A$4:A186)</f>
        <v>109</v>
      </c>
      <c r="B187" s="73" t="s">
        <v>330</v>
      </c>
      <c r="C187" s="66" t="s">
        <v>331</v>
      </c>
      <c r="D187" s="66" t="s">
        <v>332</v>
      </c>
      <c r="E187" s="66" t="s">
        <v>336</v>
      </c>
      <c r="F187" s="66" t="s">
        <v>22</v>
      </c>
      <c r="G187" s="66">
        <v>4</v>
      </c>
      <c r="H187" s="66" t="s">
        <v>68</v>
      </c>
      <c r="I187" s="66" t="s">
        <v>332</v>
      </c>
      <c r="J187" s="66">
        <v>5</v>
      </c>
      <c r="K187" s="66">
        <v>1000</v>
      </c>
      <c r="L187" s="78">
        <v>1960</v>
      </c>
      <c r="M187" s="66"/>
      <c r="N187" s="66"/>
    </row>
    <row r="188" ht="25" customHeight="1" spans="1:14">
      <c r="A188" s="37"/>
      <c r="B188" s="73"/>
      <c r="C188" s="66"/>
      <c r="D188" s="66"/>
      <c r="E188" s="66"/>
      <c r="F188" s="66"/>
      <c r="G188" s="66"/>
      <c r="H188" s="37" t="s">
        <v>114</v>
      </c>
      <c r="I188" s="66"/>
      <c r="J188" s="66">
        <v>2</v>
      </c>
      <c r="K188" s="66">
        <v>960</v>
      </c>
      <c r="L188" s="79"/>
      <c r="M188" s="66"/>
      <c r="N188" s="66"/>
    </row>
    <row r="189" ht="25" customHeight="1" spans="1:14">
      <c r="A189" s="37">
        <f>COUNTA($A$4:A188)</f>
        <v>110</v>
      </c>
      <c r="B189" s="73" t="s">
        <v>330</v>
      </c>
      <c r="C189" s="66" t="s">
        <v>331</v>
      </c>
      <c r="D189" s="37" t="s">
        <v>337</v>
      </c>
      <c r="E189" s="37" t="s">
        <v>338</v>
      </c>
      <c r="F189" s="66" t="s">
        <v>56</v>
      </c>
      <c r="G189" s="37">
        <v>3</v>
      </c>
      <c r="H189" s="66" t="s">
        <v>334</v>
      </c>
      <c r="I189" s="37" t="s">
        <v>337</v>
      </c>
      <c r="J189" s="37">
        <v>3</v>
      </c>
      <c r="K189" s="37">
        <v>960</v>
      </c>
      <c r="L189" s="80">
        <v>1600</v>
      </c>
      <c r="M189" s="37" t="s">
        <v>339</v>
      </c>
      <c r="N189" s="37"/>
    </row>
    <row r="190" ht="25" customHeight="1" spans="1:14">
      <c r="A190" s="37"/>
      <c r="B190" s="73"/>
      <c r="C190" s="66"/>
      <c r="D190" s="37"/>
      <c r="E190" s="37"/>
      <c r="F190" s="66"/>
      <c r="G190" s="37"/>
      <c r="H190" s="37" t="s">
        <v>340</v>
      </c>
      <c r="I190" s="37"/>
      <c r="J190" s="37">
        <v>2</v>
      </c>
      <c r="K190" s="37">
        <v>640</v>
      </c>
      <c r="L190" s="81"/>
      <c r="M190" s="37"/>
      <c r="N190" s="37"/>
    </row>
    <row r="191" ht="25" customHeight="1" spans="1:14">
      <c r="A191" s="37">
        <f>COUNTA($A$4:A190)</f>
        <v>111</v>
      </c>
      <c r="B191" s="73" t="s">
        <v>330</v>
      </c>
      <c r="C191" s="66" t="s">
        <v>331</v>
      </c>
      <c r="D191" s="37" t="s">
        <v>341</v>
      </c>
      <c r="E191" s="37" t="s">
        <v>342</v>
      </c>
      <c r="F191" s="37" t="s">
        <v>34</v>
      </c>
      <c r="G191" s="37">
        <v>4</v>
      </c>
      <c r="H191" s="37" t="s">
        <v>340</v>
      </c>
      <c r="I191" s="37" t="s">
        <v>343</v>
      </c>
      <c r="J191" s="37">
        <v>1.08</v>
      </c>
      <c r="K191" s="37">
        <v>345.6</v>
      </c>
      <c r="L191" s="80">
        <v>729.6</v>
      </c>
      <c r="M191" s="37"/>
      <c r="N191" s="37"/>
    </row>
    <row r="192" ht="25" customHeight="1" spans="1:14">
      <c r="A192" s="37"/>
      <c r="B192" s="73"/>
      <c r="C192" s="66"/>
      <c r="D192" s="37"/>
      <c r="E192" s="37"/>
      <c r="F192" s="37"/>
      <c r="G192" s="37"/>
      <c r="H192" s="37" t="s">
        <v>114</v>
      </c>
      <c r="I192" s="37" t="s">
        <v>344</v>
      </c>
      <c r="J192" s="37">
        <v>0.8</v>
      </c>
      <c r="K192" s="37">
        <v>384</v>
      </c>
      <c r="L192" s="81"/>
      <c r="M192" s="37"/>
      <c r="N192" s="37"/>
    </row>
    <row r="193" ht="25" customHeight="1" spans="1:14">
      <c r="A193" s="37">
        <f>COUNTA($A$4:A192)</f>
        <v>112</v>
      </c>
      <c r="B193" s="73" t="s">
        <v>330</v>
      </c>
      <c r="C193" s="66" t="s">
        <v>331</v>
      </c>
      <c r="D193" s="37" t="s">
        <v>341</v>
      </c>
      <c r="E193" s="37" t="s">
        <v>345</v>
      </c>
      <c r="F193" s="37" t="s">
        <v>34</v>
      </c>
      <c r="G193" s="37">
        <v>2</v>
      </c>
      <c r="H193" s="37" t="s">
        <v>114</v>
      </c>
      <c r="I193" s="37" t="s">
        <v>346</v>
      </c>
      <c r="J193" s="37">
        <v>0.5</v>
      </c>
      <c r="K193" s="37">
        <v>240</v>
      </c>
      <c r="L193" s="37">
        <v>240</v>
      </c>
      <c r="M193" s="37"/>
      <c r="N193" s="37"/>
    </row>
    <row r="194" ht="25" customHeight="1" spans="1:14">
      <c r="A194" s="37">
        <f>COUNTA($A$4:A193)</f>
        <v>113</v>
      </c>
      <c r="B194" s="73" t="s">
        <v>330</v>
      </c>
      <c r="C194" s="66" t="s">
        <v>331</v>
      </c>
      <c r="D194" s="37" t="s">
        <v>341</v>
      </c>
      <c r="E194" s="37" t="s">
        <v>347</v>
      </c>
      <c r="F194" s="37" t="s">
        <v>43</v>
      </c>
      <c r="G194" s="37">
        <v>1</v>
      </c>
      <c r="H194" s="37" t="s">
        <v>340</v>
      </c>
      <c r="I194" s="37" t="s">
        <v>348</v>
      </c>
      <c r="J194" s="37">
        <v>1.1</v>
      </c>
      <c r="K194" s="37">
        <v>264</v>
      </c>
      <c r="L194" s="37">
        <v>264</v>
      </c>
      <c r="M194" s="37"/>
      <c r="N194" s="37"/>
    </row>
    <row r="195" ht="25" customHeight="1" spans="1:14">
      <c r="A195" s="37">
        <f>COUNTA($A$4:A194)</f>
        <v>114</v>
      </c>
      <c r="B195" s="73" t="s">
        <v>330</v>
      </c>
      <c r="C195" s="66" t="s">
        <v>331</v>
      </c>
      <c r="D195" s="37" t="s">
        <v>349</v>
      </c>
      <c r="E195" s="37" t="s">
        <v>350</v>
      </c>
      <c r="F195" s="37" t="s">
        <v>22</v>
      </c>
      <c r="G195" s="37">
        <v>3</v>
      </c>
      <c r="H195" s="37" t="s">
        <v>340</v>
      </c>
      <c r="I195" s="37" t="s">
        <v>349</v>
      </c>
      <c r="J195" s="37">
        <v>4</v>
      </c>
      <c r="K195" s="37">
        <v>1280</v>
      </c>
      <c r="L195" s="37">
        <v>1280</v>
      </c>
      <c r="M195" s="37"/>
      <c r="N195" s="37"/>
    </row>
    <row r="196" ht="25" customHeight="1" spans="1:14">
      <c r="A196" s="37">
        <f>COUNTA($A$4:A195)</f>
        <v>115</v>
      </c>
      <c r="B196" s="73" t="s">
        <v>330</v>
      </c>
      <c r="C196" s="66" t="s">
        <v>331</v>
      </c>
      <c r="D196" s="37" t="s">
        <v>351</v>
      </c>
      <c r="E196" s="37" t="s">
        <v>352</v>
      </c>
      <c r="F196" s="37" t="s">
        <v>34</v>
      </c>
      <c r="G196" s="37">
        <v>2</v>
      </c>
      <c r="H196" s="37" t="s">
        <v>114</v>
      </c>
      <c r="I196" s="37" t="s">
        <v>351</v>
      </c>
      <c r="J196" s="37">
        <v>2</v>
      </c>
      <c r="K196" s="37">
        <v>960</v>
      </c>
      <c r="L196" s="37">
        <v>960</v>
      </c>
      <c r="M196" s="37"/>
      <c r="N196" s="37"/>
    </row>
    <row r="197" ht="25" customHeight="1" spans="1:14">
      <c r="A197" s="37">
        <f>COUNTA($A$4:A196)</f>
        <v>116</v>
      </c>
      <c r="B197" s="73" t="s">
        <v>330</v>
      </c>
      <c r="C197" s="66" t="s">
        <v>331</v>
      </c>
      <c r="D197" s="37" t="s">
        <v>351</v>
      </c>
      <c r="E197" s="37" t="s">
        <v>353</v>
      </c>
      <c r="F197" s="37" t="s">
        <v>227</v>
      </c>
      <c r="G197" s="37">
        <v>4</v>
      </c>
      <c r="H197" s="66" t="s">
        <v>334</v>
      </c>
      <c r="I197" s="37" t="s">
        <v>351</v>
      </c>
      <c r="J197" s="37">
        <v>1</v>
      </c>
      <c r="K197" s="37">
        <v>240</v>
      </c>
      <c r="L197" s="37">
        <v>240</v>
      </c>
      <c r="M197" s="37"/>
      <c r="N197" s="37"/>
    </row>
    <row r="198" ht="25" customHeight="1" spans="1:14">
      <c r="A198" s="37">
        <f>COUNTA($A$4:A197)</f>
        <v>117</v>
      </c>
      <c r="B198" s="73" t="s">
        <v>330</v>
      </c>
      <c r="C198" s="66" t="s">
        <v>331</v>
      </c>
      <c r="D198" s="37" t="s">
        <v>351</v>
      </c>
      <c r="E198" s="37" t="s">
        <v>354</v>
      </c>
      <c r="F198" s="37" t="s">
        <v>29</v>
      </c>
      <c r="G198" s="37">
        <v>3</v>
      </c>
      <c r="H198" s="37" t="s">
        <v>340</v>
      </c>
      <c r="I198" s="37" t="s">
        <v>351</v>
      </c>
      <c r="J198" s="37">
        <v>2</v>
      </c>
      <c r="K198" s="37">
        <v>640</v>
      </c>
      <c r="L198" s="37">
        <v>640</v>
      </c>
      <c r="M198" s="37"/>
      <c r="N198" s="37"/>
    </row>
    <row r="199" ht="25" customHeight="1" spans="1:14">
      <c r="A199" s="37">
        <f>COUNTA($A$4:A198)</f>
        <v>118</v>
      </c>
      <c r="B199" s="73" t="s">
        <v>330</v>
      </c>
      <c r="C199" s="66" t="s">
        <v>331</v>
      </c>
      <c r="D199" s="37" t="s">
        <v>351</v>
      </c>
      <c r="E199" s="37" t="s">
        <v>355</v>
      </c>
      <c r="F199" s="37" t="s">
        <v>34</v>
      </c>
      <c r="G199" s="37">
        <v>4</v>
      </c>
      <c r="H199" s="37" t="s">
        <v>356</v>
      </c>
      <c r="I199" s="37" t="s">
        <v>351</v>
      </c>
      <c r="J199" s="37">
        <v>1.9</v>
      </c>
      <c r="K199" s="37">
        <v>851.2</v>
      </c>
      <c r="L199" s="37">
        <v>851.2</v>
      </c>
      <c r="M199" s="37"/>
      <c r="N199" s="37"/>
    </row>
    <row r="200" ht="25" customHeight="1" spans="1:14">
      <c r="A200" s="37">
        <f>COUNTA($A$4:A199)</f>
        <v>119</v>
      </c>
      <c r="B200" s="73" t="s">
        <v>330</v>
      </c>
      <c r="C200" s="66" t="s">
        <v>331</v>
      </c>
      <c r="D200" s="37" t="s">
        <v>351</v>
      </c>
      <c r="E200" s="37" t="s">
        <v>357</v>
      </c>
      <c r="F200" s="37" t="s">
        <v>358</v>
      </c>
      <c r="G200" s="37">
        <v>3</v>
      </c>
      <c r="H200" s="66" t="s">
        <v>335</v>
      </c>
      <c r="I200" s="37" t="s">
        <v>351</v>
      </c>
      <c r="J200" s="37">
        <v>32</v>
      </c>
      <c r="K200" s="37">
        <v>480</v>
      </c>
      <c r="L200" s="37">
        <v>480</v>
      </c>
      <c r="M200" s="37"/>
      <c r="N200" s="37"/>
    </row>
    <row r="201" ht="25" customHeight="1" spans="1:14">
      <c r="A201" s="37">
        <f>COUNTA($A$4:A200)</f>
        <v>120</v>
      </c>
      <c r="B201" s="73" t="s">
        <v>330</v>
      </c>
      <c r="C201" s="66" t="s">
        <v>331</v>
      </c>
      <c r="D201" s="66" t="s">
        <v>349</v>
      </c>
      <c r="E201" s="66" t="s">
        <v>359</v>
      </c>
      <c r="F201" s="37" t="s">
        <v>22</v>
      </c>
      <c r="G201" s="37">
        <v>3</v>
      </c>
      <c r="H201" s="66" t="s">
        <v>335</v>
      </c>
      <c r="I201" s="37" t="s">
        <v>349</v>
      </c>
      <c r="J201" s="37">
        <v>50</v>
      </c>
      <c r="K201" s="37">
        <v>600</v>
      </c>
      <c r="L201" s="37">
        <v>600</v>
      </c>
      <c r="M201" s="37" t="s">
        <v>360</v>
      </c>
      <c r="N201" s="37"/>
    </row>
    <row r="202" ht="25" customHeight="1" spans="1:14">
      <c r="A202" s="37">
        <f>COUNTA($A$4:A201)</f>
        <v>121</v>
      </c>
      <c r="B202" s="73" t="s">
        <v>330</v>
      </c>
      <c r="C202" s="66" t="s">
        <v>331</v>
      </c>
      <c r="D202" s="66" t="s">
        <v>349</v>
      </c>
      <c r="E202" s="66" t="s">
        <v>361</v>
      </c>
      <c r="F202" s="37" t="s">
        <v>56</v>
      </c>
      <c r="G202" s="37">
        <v>2</v>
      </c>
      <c r="H202" s="37" t="s">
        <v>114</v>
      </c>
      <c r="I202" s="37" t="s">
        <v>349</v>
      </c>
      <c r="J202" s="37">
        <v>1</v>
      </c>
      <c r="K202" s="37">
        <v>480</v>
      </c>
      <c r="L202" s="80">
        <v>1760</v>
      </c>
      <c r="M202" s="37"/>
      <c r="N202" s="37"/>
    </row>
    <row r="203" ht="25" customHeight="1" spans="1:14">
      <c r="A203" s="37"/>
      <c r="B203" s="73"/>
      <c r="C203" s="66"/>
      <c r="D203" s="66"/>
      <c r="E203" s="66"/>
      <c r="F203" s="37"/>
      <c r="G203" s="37"/>
      <c r="H203" s="37" t="s">
        <v>46</v>
      </c>
      <c r="I203" s="37"/>
      <c r="J203" s="37">
        <v>2</v>
      </c>
      <c r="K203" s="37">
        <v>1280</v>
      </c>
      <c r="L203" s="81"/>
      <c r="M203" s="37"/>
      <c r="N203" s="37"/>
    </row>
    <row r="204" ht="25" customHeight="1" spans="1:14">
      <c r="A204" s="37">
        <f>COUNTA($A$4:A203)</f>
        <v>122</v>
      </c>
      <c r="B204" s="73" t="s">
        <v>330</v>
      </c>
      <c r="C204" s="66" t="s">
        <v>331</v>
      </c>
      <c r="D204" s="66" t="s">
        <v>362</v>
      </c>
      <c r="E204" s="66" t="s">
        <v>363</v>
      </c>
      <c r="F204" s="37" t="s">
        <v>34</v>
      </c>
      <c r="G204" s="37">
        <v>2</v>
      </c>
      <c r="H204" s="37" t="s">
        <v>46</v>
      </c>
      <c r="I204" s="37" t="s">
        <v>362</v>
      </c>
      <c r="J204" s="37">
        <v>2</v>
      </c>
      <c r="K204" s="37">
        <v>1280</v>
      </c>
      <c r="L204" s="80">
        <v>2112</v>
      </c>
      <c r="M204" s="37"/>
      <c r="N204" s="37"/>
    </row>
    <row r="205" ht="25" customHeight="1" spans="1:14">
      <c r="A205" s="37"/>
      <c r="B205" s="73"/>
      <c r="C205" s="66"/>
      <c r="D205" s="66"/>
      <c r="E205" s="66"/>
      <c r="F205" s="37"/>
      <c r="G205" s="37"/>
      <c r="H205" s="37" t="s">
        <v>364</v>
      </c>
      <c r="I205" s="37" t="s">
        <v>341</v>
      </c>
      <c r="J205" s="37">
        <v>1.3</v>
      </c>
      <c r="K205" s="37">
        <v>832</v>
      </c>
      <c r="L205" s="81"/>
      <c r="M205" s="37"/>
      <c r="N205" s="37"/>
    </row>
    <row r="206" ht="25" customHeight="1" spans="1:14">
      <c r="A206" s="37">
        <f>COUNTA($A$4:A205)</f>
        <v>123</v>
      </c>
      <c r="B206" s="73" t="s">
        <v>330</v>
      </c>
      <c r="C206" s="33" t="s">
        <v>365</v>
      </c>
      <c r="D206" s="33" t="s">
        <v>366</v>
      </c>
      <c r="E206" s="33" t="s">
        <v>367</v>
      </c>
      <c r="F206" s="33" t="s">
        <v>56</v>
      </c>
      <c r="G206" s="33">
        <v>3</v>
      </c>
      <c r="H206" s="33" t="s">
        <v>364</v>
      </c>
      <c r="I206" s="33" t="s">
        <v>366</v>
      </c>
      <c r="J206" s="33">
        <v>1.8</v>
      </c>
      <c r="K206" s="33">
        <v>1152</v>
      </c>
      <c r="L206" s="33">
        <v>1152</v>
      </c>
      <c r="M206" s="33" t="s">
        <v>368</v>
      </c>
      <c r="N206" s="33"/>
    </row>
    <row r="207" ht="25" customHeight="1" spans="1:14">
      <c r="A207" s="37">
        <f>COUNTA($A$4:A206)</f>
        <v>124</v>
      </c>
      <c r="B207" s="73" t="s">
        <v>330</v>
      </c>
      <c r="C207" s="33" t="s">
        <v>365</v>
      </c>
      <c r="D207" s="33" t="s">
        <v>369</v>
      </c>
      <c r="E207" s="33" t="s">
        <v>370</v>
      </c>
      <c r="F207" s="33" t="s">
        <v>34</v>
      </c>
      <c r="G207" s="33">
        <v>2</v>
      </c>
      <c r="H207" s="33" t="s">
        <v>340</v>
      </c>
      <c r="I207" s="33" t="s">
        <v>369</v>
      </c>
      <c r="J207" s="33">
        <v>2.86</v>
      </c>
      <c r="K207" s="33">
        <v>915.2</v>
      </c>
      <c r="L207" s="33">
        <v>915.2</v>
      </c>
      <c r="M207" s="33"/>
      <c r="N207" s="33"/>
    </row>
    <row r="208" ht="25" customHeight="1" spans="1:14">
      <c r="A208" s="37">
        <f>COUNTA($A$4:A207)</f>
        <v>125</v>
      </c>
      <c r="B208" s="73" t="s">
        <v>330</v>
      </c>
      <c r="C208" s="33" t="s">
        <v>365</v>
      </c>
      <c r="D208" s="33" t="s">
        <v>371</v>
      </c>
      <c r="E208" s="33" t="s">
        <v>372</v>
      </c>
      <c r="F208" s="33" t="s">
        <v>227</v>
      </c>
      <c r="G208" s="33">
        <v>3</v>
      </c>
      <c r="H208" s="33" t="s">
        <v>373</v>
      </c>
      <c r="I208" s="33" t="s">
        <v>371</v>
      </c>
      <c r="J208" s="33">
        <v>3</v>
      </c>
      <c r="K208" s="33">
        <v>1080</v>
      </c>
      <c r="L208" s="33">
        <v>2720</v>
      </c>
      <c r="M208" s="33" t="s">
        <v>374</v>
      </c>
      <c r="N208" s="33"/>
    </row>
    <row r="209" ht="25" customHeight="1" spans="1:14">
      <c r="A209" s="37"/>
      <c r="B209" s="73"/>
      <c r="C209" s="33"/>
      <c r="D209" s="33"/>
      <c r="E209" s="33"/>
      <c r="F209" s="33"/>
      <c r="G209" s="33"/>
      <c r="H209" s="33" t="s">
        <v>335</v>
      </c>
      <c r="I209" s="33"/>
      <c r="J209" s="33">
        <v>65</v>
      </c>
      <c r="K209" s="37">
        <v>585</v>
      </c>
      <c r="L209" s="33"/>
      <c r="M209" s="33"/>
      <c r="N209" s="33"/>
    </row>
    <row r="210" ht="25" customHeight="1" spans="1:14">
      <c r="A210" s="37"/>
      <c r="B210" s="73"/>
      <c r="C210" s="33"/>
      <c r="D210" s="33"/>
      <c r="E210" s="33"/>
      <c r="F210" s="33"/>
      <c r="G210" s="33"/>
      <c r="H210" s="33" t="s">
        <v>375</v>
      </c>
      <c r="I210" s="33"/>
      <c r="J210" s="33">
        <v>30</v>
      </c>
      <c r="K210" s="37">
        <v>360</v>
      </c>
      <c r="L210" s="33"/>
      <c r="M210" s="33"/>
      <c r="N210" s="33"/>
    </row>
    <row r="211" ht="25" customHeight="1" spans="1:14">
      <c r="A211" s="37"/>
      <c r="B211" s="73"/>
      <c r="C211" s="33"/>
      <c r="D211" s="33"/>
      <c r="E211" s="33"/>
      <c r="F211" s="33"/>
      <c r="G211" s="33"/>
      <c r="H211" s="33" t="s">
        <v>27</v>
      </c>
      <c r="I211" s="33"/>
      <c r="J211" s="33">
        <v>1.5</v>
      </c>
      <c r="K211" s="37">
        <v>720</v>
      </c>
      <c r="L211" s="33"/>
      <c r="M211" s="33"/>
      <c r="N211" s="33"/>
    </row>
    <row r="212" ht="25" customHeight="1" spans="1:14">
      <c r="A212" s="37">
        <f>COUNTA($A$4:A211)</f>
        <v>126</v>
      </c>
      <c r="B212" s="73" t="s">
        <v>330</v>
      </c>
      <c r="C212" s="33" t="s">
        <v>365</v>
      </c>
      <c r="D212" s="33" t="s">
        <v>369</v>
      </c>
      <c r="E212" s="33" t="s">
        <v>376</v>
      </c>
      <c r="F212" s="33" t="s">
        <v>56</v>
      </c>
      <c r="G212" s="33">
        <v>4</v>
      </c>
      <c r="H212" s="33" t="s">
        <v>114</v>
      </c>
      <c r="I212" s="33" t="s">
        <v>369</v>
      </c>
      <c r="J212" s="33">
        <v>4.9</v>
      </c>
      <c r="K212" s="37">
        <v>2352</v>
      </c>
      <c r="L212" s="37">
        <v>2352</v>
      </c>
      <c r="M212" s="33" t="s">
        <v>377</v>
      </c>
      <c r="N212" s="33"/>
    </row>
    <row r="213" ht="25" customHeight="1" spans="1:14">
      <c r="A213" s="37">
        <f>COUNTA($A$4:A212)</f>
        <v>127</v>
      </c>
      <c r="B213" s="73" t="s">
        <v>330</v>
      </c>
      <c r="C213" s="33" t="s">
        <v>365</v>
      </c>
      <c r="D213" s="33" t="s">
        <v>369</v>
      </c>
      <c r="E213" s="33" t="s">
        <v>378</v>
      </c>
      <c r="F213" s="33" t="s">
        <v>56</v>
      </c>
      <c r="G213" s="33">
        <v>2</v>
      </c>
      <c r="H213" s="33" t="s">
        <v>114</v>
      </c>
      <c r="I213" s="33" t="s">
        <v>369</v>
      </c>
      <c r="J213" s="33">
        <v>5</v>
      </c>
      <c r="K213" s="37">
        <v>2400</v>
      </c>
      <c r="L213" s="37">
        <v>2400</v>
      </c>
      <c r="M213" s="33" t="s">
        <v>379</v>
      </c>
      <c r="N213" s="33"/>
    </row>
    <row r="214" ht="30" customHeight="1" spans="1:14">
      <c r="A214" s="37">
        <f>COUNTA($A$4:A213)</f>
        <v>128</v>
      </c>
      <c r="B214" s="73" t="s">
        <v>330</v>
      </c>
      <c r="C214" s="33" t="s">
        <v>365</v>
      </c>
      <c r="D214" s="37" t="s">
        <v>369</v>
      </c>
      <c r="E214" s="33" t="s">
        <v>380</v>
      </c>
      <c r="F214" s="33" t="s">
        <v>34</v>
      </c>
      <c r="G214" s="33">
        <v>6</v>
      </c>
      <c r="H214" s="33" t="s">
        <v>114</v>
      </c>
      <c r="I214" s="33" t="s">
        <v>369</v>
      </c>
      <c r="J214" s="33">
        <v>6.5</v>
      </c>
      <c r="K214" s="37">
        <v>3120</v>
      </c>
      <c r="L214" s="37">
        <v>2920</v>
      </c>
      <c r="M214" s="33" t="s">
        <v>381</v>
      </c>
      <c r="N214" s="33"/>
    </row>
    <row r="215" ht="25" customHeight="1" spans="1:14">
      <c r="A215" s="37">
        <f>COUNTA($A$4:A214)</f>
        <v>129</v>
      </c>
      <c r="B215" s="73" t="s">
        <v>330</v>
      </c>
      <c r="C215" s="33" t="s">
        <v>365</v>
      </c>
      <c r="D215" s="33" t="s">
        <v>382</v>
      </c>
      <c r="E215" s="33" t="s">
        <v>383</v>
      </c>
      <c r="F215" s="33" t="s">
        <v>227</v>
      </c>
      <c r="G215" s="33">
        <v>3</v>
      </c>
      <c r="H215" s="33" t="s">
        <v>334</v>
      </c>
      <c r="I215" s="33" t="s">
        <v>382</v>
      </c>
      <c r="J215" s="33">
        <v>7</v>
      </c>
      <c r="K215" s="37">
        <v>1680</v>
      </c>
      <c r="L215" s="37">
        <v>1680</v>
      </c>
      <c r="M215" s="33"/>
      <c r="N215" s="33"/>
    </row>
    <row r="216" ht="25" customHeight="1" spans="1:14">
      <c r="A216" s="37">
        <f>COUNTA($A$4:A215)</f>
        <v>130</v>
      </c>
      <c r="B216" s="73" t="s">
        <v>330</v>
      </c>
      <c r="C216" s="33" t="s">
        <v>365</v>
      </c>
      <c r="D216" s="33" t="s">
        <v>384</v>
      </c>
      <c r="E216" s="33" t="s">
        <v>385</v>
      </c>
      <c r="F216" s="33" t="s">
        <v>56</v>
      </c>
      <c r="G216" s="33">
        <v>2</v>
      </c>
      <c r="H216" s="33" t="s">
        <v>124</v>
      </c>
      <c r="I216" s="33" t="s">
        <v>384</v>
      </c>
      <c r="J216" s="33">
        <v>1</v>
      </c>
      <c r="K216" s="37">
        <v>640</v>
      </c>
      <c r="L216" s="37">
        <v>1120</v>
      </c>
      <c r="M216" s="33"/>
      <c r="N216" s="33"/>
    </row>
    <row r="217" ht="25" customHeight="1" spans="1:14">
      <c r="A217" s="37"/>
      <c r="B217" s="73"/>
      <c r="C217" s="33"/>
      <c r="D217" s="33"/>
      <c r="E217" s="33"/>
      <c r="F217" s="33"/>
      <c r="G217" s="33"/>
      <c r="H217" s="33" t="s">
        <v>114</v>
      </c>
      <c r="I217" s="33"/>
      <c r="J217" s="33">
        <v>1</v>
      </c>
      <c r="K217" s="37">
        <v>480</v>
      </c>
      <c r="L217" s="37"/>
      <c r="M217" s="33"/>
      <c r="N217" s="33"/>
    </row>
    <row r="218" ht="25" customHeight="1" spans="1:14">
      <c r="A218" s="37">
        <f>COUNTA($A$4:A217)</f>
        <v>131</v>
      </c>
      <c r="B218" s="73" t="s">
        <v>330</v>
      </c>
      <c r="C218" s="33" t="s">
        <v>365</v>
      </c>
      <c r="D218" s="33" t="s">
        <v>384</v>
      </c>
      <c r="E218" s="33" t="s">
        <v>386</v>
      </c>
      <c r="F218" s="33" t="s">
        <v>56</v>
      </c>
      <c r="G218" s="33">
        <v>4</v>
      </c>
      <c r="H218" s="33" t="s">
        <v>334</v>
      </c>
      <c r="I218" s="33" t="s">
        <v>384</v>
      </c>
      <c r="J218" s="33">
        <v>4</v>
      </c>
      <c r="K218" s="37">
        <v>1280</v>
      </c>
      <c r="L218" s="37">
        <v>1280</v>
      </c>
      <c r="M218" s="33"/>
      <c r="N218" s="33"/>
    </row>
    <row r="219" ht="25" customHeight="1" spans="1:14">
      <c r="A219" s="37">
        <f>COUNTA($A$4:A218)</f>
        <v>132</v>
      </c>
      <c r="B219" s="73" t="s">
        <v>330</v>
      </c>
      <c r="C219" s="33" t="s">
        <v>365</v>
      </c>
      <c r="D219" s="33" t="s">
        <v>387</v>
      </c>
      <c r="E219" s="33" t="s">
        <v>388</v>
      </c>
      <c r="F219" s="33" t="s">
        <v>29</v>
      </c>
      <c r="G219" s="33">
        <v>3</v>
      </c>
      <c r="H219" s="33" t="s">
        <v>340</v>
      </c>
      <c r="I219" s="33" t="s">
        <v>387</v>
      </c>
      <c r="J219" s="33">
        <v>2</v>
      </c>
      <c r="K219" s="37">
        <v>640</v>
      </c>
      <c r="L219" s="37">
        <v>640</v>
      </c>
      <c r="M219" s="33"/>
      <c r="N219" s="33"/>
    </row>
    <row r="220" ht="25" customHeight="1" spans="1:14">
      <c r="A220" s="37">
        <f>COUNTA($A$4:A219)</f>
        <v>133</v>
      </c>
      <c r="B220" s="73" t="s">
        <v>330</v>
      </c>
      <c r="C220" s="33" t="s">
        <v>365</v>
      </c>
      <c r="D220" s="33" t="s">
        <v>369</v>
      </c>
      <c r="E220" s="33" t="s">
        <v>389</v>
      </c>
      <c r="F220" s="33" t="s">
        <v>29</v>
      </c>
      <c r="G220" s="33">
        <v>4</v>
      </c>
      <c r="H220" s="33" t="s">
        <v>390</v>
      </c>
      <c r="I220" s="33" t="s">
        <v>369</v>
      </c>
      <c r="J220" s="33">
        <v>1</v>
      </c>
      <c r="K220" s="37">
        <v>400</v>
      </c>
      <c r="L220" s="37">
        <v>1360</v>
      </c>
      <c r="M220" s="33"/>
      <c r="N220" s="33"/>
    </row>
    <row r="221" ht="25" customHeight="1" spans="1:14">
      <c r="A221" s="37"/>
      <c r="B221" s="73"/>
      <c r="C221" s="33"/>
      <c r="D221" s="33"/>
      <c r="E221" s="33"/>
      <c r="F221" s="33"/>
      <c r="G221" s="33"/>
      <c r="H221" s="33" t="s">
        <v>114</v>
      </c>
      <c r="I221" s="33"/>
      <c r="J221" s="33">
        <v>2</v>
      </c>
      <c r="K221" s="37">
        <v>960</v>
      </c>
      <c r="L221" s="37"/>
      <c r="M221" s="33"/>
      <c r="N221" s="33"/>
    </row>
    <row r="222" ht="25" customHeight="1" spans="1:14">
      <c r="A222" s="37">
        <f>COUNTA($A$4:A221)</f>
        <v>134</v>
      </c>
      <c r="B222" s="73" t="s">
        <v>330</v>
      </c>
      <c r="C222" s="33" t="s">
        <v>365</v>
      </c>
      <c r="D222" s="33" t="s">
        <v>391</v>
      </c>
      <c r="E222" s="33" t="s">
        <v>392</v>
      </c>
      <c r="F222" s="33" t="s">
        <v>56</v>
      </c>
      <c r="G222" s="33">
        <v>5</v>
      </c>
      <c r="H222" s="33" t="s">
        <v>340</v>
      </c>
      <c r="I222" s="33" t="s">
        <v>391</v>
      </c>
      <c r="J222" s="33">
        <v>2.5</v>
      </c>
      <c r="K222" s="37">
        <v>800</v>
      </c>
      <c r="L222" s="37">
        <v>1760</v>
      </c>
      <c r="M222" s="33" t="s">
        <v>393</v>
      </c>
      <c r="N222" s="33"/>
    </row>
    <row r="223" ht="25" customHeight="1" spans="1:14">
      <c r="A223" s="37"/>
      <c r="B223" s="73"/>
      <c r="C223" s="33"/>
      <c r="D223" s="33"/>
      <c r="E223" s="33"/>
      <c r="F223" s="33"/>
      <c r="G223" s="33"/>
      <c r="H223" s="33" t="s">
        <v>114</v>
      </c>
      <c r="I223" s="33"/>
      <c r="J223" s="33">
        <v>2</v>
      </c>
      <c r="K223" s="37">
        <v>960</v>
      </c>
      <c r="L223" s="37"/>
      <c r="M223" s="33"/>
      <c r="N223" s="33"/>
    </row>
    <row r="224" ht="25" customHeight="1" spans="1:14">
      <c r="A224" s="37">
        <f>COUNTA($A$4:A223)</f>
        <v>135</v>
      </c>
      <c r="B224" s="73" t="s">
        <v>330</v>
      </c>
      <c r="C224" s="37" t="s">
        <v>394</v>
      </c>
      <c r="D224" s="82" t="s">
        <v>395</v>
      </c>
      <c r="E224" s="82" t="s">
        <v>396</v>
      </c>
      <c r="F224" s="38" t="s">
        <v>34</v>
      </c>
      <c r="G224" s="82">
        <v>6</v>
      </c>
      <c r="H224" s="83" t="s">
        <v>334</v>
      </c>
      <c r="I224" s="84" t="s">
        <v>397</v>
      </c>
      <c r="J224" s="82">
        <v>1</v>
      </c>
      <c r="K224" s="82">
        <v>320</v>
      </c>
      <c r="L224" s="82">
        <v>320</v>
      </c>
      <c r="M224" s="82"/>
      <c r="N224" s="82"/>
    </row>
    <row r="225" ht="25" customHeight="1" spans="1:14">
      <c r="A225" s="37">
        <f>COUNTA($A$4:A224)</f>
        <v>136</v>
      </c>
      <c r="B225" s="73" t="s">
        <v>330</v>
      </c>
      <c r="C225" s="37" t="s">
        <v>394</v>
      </c>
      <c r="D225" s="37" t="s">
        <v>398</v>
      </c>
      <c r="E225" s="82" t="s">
        <v>399</v>
      </c>
      <c r="F225" s="120" t="s">
        <v>29</v>
      </c>
      <c r="G225" s="82">
        <v>2</v>
      </c>
      <c r="H225" s="83" t="s">
        <v>400</v>
      </c>
      <c r="I225" s="83" t="s">
        <v>401</v>
      </c>
      <c r="J225" s="37">
        <v>4000</v>
      </c>
      <c r="K225" s="82">
        <v>48000</v>
      </c>
      <c r="L225" s="82">
        <v>5000</v>
      </c>
      <c r="M225" s="82"/>
      <c r="N225" s="82"/>
    </row>
    <row r="226" ht="25" customHeight="1" spans="1:14">
      <c r="A226" s="37">
        <f>COUNTA($A$4:A225)</f>
        <v>137</v>
      </c>
      <c r="B226" s="73" t="s">
        <v>330</v>
      </c>
      <c r="C226" s="37" t="s">
        <v>394</v>
      </c>
      <c r="D226" s="37" t="s">
        <v>402</v>
      </c>
      <c r="E226" s="82" t="s">
        <v>403</v>
      </c>
      <c r="F226" s="120" t="s">
        <v>22</v>
      </c>
      <c r="G226" s="82">
        <v>3</v>
      </c>
      <c r="H226" s="83" t="s">
        <v>46</v>
      </c>
      <c r="I226" s="84" t="s">
        <v>404</v>
      </c>
      <c r="J226" s="82">
        <v>3</v>
      </c>
      <c r="K226" s="82">
        <v>1920</v>
      </c>
      <c r="L226" s="82">
        <v>3040</v>
      </c>
      <c r="M226" s="82"/>
      <c r="N226" s="82"/>
    </row>
    <row r="227" ht="25" customHeight="1" spans="1:14">
      <c r="A227" s="37"/>
      <c r="B227" s="73"/>
      <c r="C227" s="37"/>
      <c r="D227" s="37"/>
      <c r="E227" s="82"/>
      <c r="F227" s="38"/>
      <c r="G227" s="82"/>
      <c r="H227" s="84" t="s">
        <v>405</v>
      </c>
      <c r="I227" s="84" t="s">
        <v>406</v>
      </c>
      <c r="J227" s="82">
        <v>2</v>
      </c>
      <c r="K227" s="82">
        <v>1120</v>
      </c>
      <c r="L227" s="82"/>
      <c r="M227" s="82"/>
      <c r="N227" s="82"/>
    </row>
    <row r="228" ht="25" customHeight="1" spans="1:14">
      <c r="A228" s="37">
        <f>COUNTA($A$4:A227)</f>
        <v>138</v>
      </c>
      <c r="B228" s="73" t="s">
        <v>330</v>
      </c>
      <c r="C228" s="37" t="s">
        <v>407</v>
      </c>
      <c r="D228" s="37" t="s">
        <v>408</v>
      </c>
      <c r="E228" s="37" t="s">
        <v>409</v>
      </c>
      <c r="F228" s="37" t="s">
        <v>34</v>
      </c>
      <c r="G228" s="37">
        <v>3</v>
      </c>
      <c r="H228" s="37" t="s">
        <v>46</v>
      </c>
      <c r="I228" s="37" t="s">
        <v>408</v>
      </c>
      <c r="J228" s="37">
        <v>2.8</v>
      </c>
      <c r="K228" s="37">
        <v>1792</v>
      </c>
      <c r="L228" s="37">
        <v>1792</v>
      </c>
      <c r="M228" s="37"/>
      <c r="N228" s="37"/>
    </row>
    <row r="229" ht="25" customHeight="1" spans="1:14">
      <c r="A229" s="37">
        <f>COUNTA($A$4:A228)</f>
        <v>139</v>
      </c>
      <c r="B229" s="73" t="s">
        <v>330</v>
      </c>
      <c r="C229" s="37" t="s">
        <v>407</v>
      </c>
      <c r="D229" s="37" t="s">
        <v>408</v>
      </c>
      <c r="E229" s="37" t="s">
        <v>410</v>
      </c>
      <c r="F229" s="37" t="s">
        <v>129</v>
      </c>
      <c r="G229" s="37">
        <v>4</v>
      </c>
      <c r="H229" s="37" t="s">
        <v>46</v>
      </c>
      <c r="I229" s="37" t="s">
        <v>408</v>
      </c>
      <c r="J229" s="37">
        <v>3</v>
      </c>
      <c r="K229" s="37">
        <v>1440</v>
      </c>
      <c r="L229" s="37">
        <v>1920</v>
      </c>
      <c r="M229" s="37"/>
      <c r="N229" s="37"/>
    </row>
    <row r="230" ht="25" customHeight="1" spans="1:14">
      <c r="A230" s="37"/>
      <c r="B230" s="73"/>
      <c r="C230" s="37"/>
      <c r="D230" s="37"/>
      <c r="E230" s="37"/>
      <c r="F230" s="37"/>
      <c r="G230" s="37"/>
      <c r="H230" s="37" t="s">
        <v>340</v>
      </c>
      <c r="I230" s="37"/>
      <c r="J230" s="37">
        <v>2</v>
      </c>
      <c r="K230" s="37">
        <v>480</v>
      </c>
      <c r="L230" s="37"/>
      <c r="M230" s="37"/>
      <c r="N230" s="37"/>
    </row>
    <row r="231" ht="25" customHeight="1" spans="1:14">
      <c r="A231" s="37">
        <f>COUNTA($A$4:A230)</f>
        <v>140</v>
      </c>
      <c r="B231" s="73" t="s">
        <v>330</v>
      </c>
      <c r="C231" s="37" t="s">
        <v>407</v>
      </c>
      <c r="D231" s="37" t="s">
        <v>408</v>
      </c>
      <c r="E231" s="37" t="s">
        <v>411</v>
      </c>
      <c r="F231" s="37" t="s">
        <v>29</v>
      </c>
      <c r="G231" s="37">
        <v>3</v>
      </c>
      <c r="H231" s="37" t="s">
        <v>46</v>
      </c>
      <c r="I231" s="37" t="s">
        <v>408</v>
      </c>
      <c r="J231" s="37">
        <v>7.5</v>
      </c>
      <c r="K231" s="37">
        <v>4800</v>
      </c>
      <c r="L231" s="37">
        <v>5000</v>
      </c>
      <c r="M231" s="37" t="s">
        <v>412</v>
      </c>
      <c r="N231" s="37"/>
    </row>
    <row r="232" ht="25" customHeight="1" spans="1:14">
      <c r="A232" s="37"/>
      <c r="B232" s="73"/>
      <c r="C232" s="37"/>
      <c r="D232" s="37"/>
      <c r="E232" s="37"/>
      <c r="F232" s="37"/>
      <c r="G232" s="37"/>
      <c r="H232" s="37" t="s">
        <v>340</v>
      </c>
      <c r="I232" s="37"/>
      <c r="J232" s="37">
        <v>1</v>
      </c>
      <c r="K232" s="37">
        <v>320</v>
      </c>
      <c r="L232" s="37"/>
      <c r="M232" s="37"/>
      <c r="N232" s="37"/>
    </row>
    <row r="233" ht="25" customHeight="1" spans="1:14">
      <c r="A233" s="37">
        <f>COUNTA($A$4:A232)</f>
        <v>141</v>
      </c>
      <c r="B233" s="73" t="s">
        <v>330</v>
      </c>
      <c r="C233" s="37" t="s">
        <v>407</v>
      </c>
      <c r="D233" s="37" t="s">
        <v>408</v>
      </c>
      <c r="E233" s="37" t="s">
        <v>413</v>
      </c>
      <c r="F233" s="37" t="s">
        <v>129</v>
      </c>
      <c r="G233" s="37">
        <v>4</v>
      </c>
      <c r="H233" s="37" t="s">
        <v>46</v>
      </c>
      <c r="I233" s="37" t="s">
        <v>408</v>
      </c>
      <c r="J233" s="37">
        <v>5</v>
      </c>
      <c r="K233" s="37">
        <v>2400</v>
      </c>
      <c r="L233" s="37">
        <v>2400</v>
      </c>
      <c r="M233" s="37"/>
      <c r="N233" s="37"/>
    </row>
    <row r="234" ht="25" customHeight="1" spans="1:14">
      <c r="A234" s="37">
        <f>COUNTA($A$4:A233)</f>
        <v>142</v>
      </c>
      <c r="B234" s="73" t="s">
        <v>330</v>
      </c>
      <c r="C234" s="37" t="s">
        <v>407</v>
      </c>
      <c r="D234" s="37" t="s">
        <v>408</v>
      </c>
      <c r="E234" s="37" t="s">
        <v>414</v>
      </c>
      <c r="F234" s="37" t="s">
        <v>56</v>
      </c>
      <c r="G234" s="37">
        <v>3</v>
      </c>
      <c r="H234" s="37" t="s">
        <v>46</v>
      </c>
      <c r="I234" s="37" t="s">
        <v>408</v>
      </c>
      <c r="J234" s="37">
        <v>6.7</v>
      </c>
      <c r="K234" s="37">
        <v>4288</v>
      </c>
      <c r="L234" s="37">
        <v>4864</v>
      </c>
      <c r="M234" s="37"/>
      <c r="N234" s="37"/>
    </row>
    <row r="235" ht="25" customHeight="1" spans="1:14">
      <c r="A235" s="37"/>
      <c r="B235" s="73"/>
      <c r="C235" s="37"/>
      <c r="D235" s="37"/>
      <c r="E235" s="37"/>
      <c r="F235" s="37"/>
      <c r="G235" s="37"/>
      <c r="H235" s="37" t="s">
        <v>340</v>
      </c>
      <c r="I235" s="37"/>
      <c r="J235" s="37">
        <v>1.8</v>
      </c>
      <c r="K235" s="37">
        <v>576</v>
      </c>
      <c r="L235" s="37"/>
      <c r="M235" s="37"/>
      <c r="N235" s="37"/>
    </row>
    <row r="236" ht="42" customHeight="1" spans="1:14">
      <c r="A236" s="37">
        <f>COUNTA($A$4:A235)</f>
        <v>143</v>
      </c>
      <c r="B236" s="73" t="s">
        <v>330</v>
      </c>
      <c r="C236" s="37" t="s">
        <v>407</v>
      </c>
      <c r="D236" s="37" t="s">
        <v>85</v>
      </c>
      <c r="E236" s="37" t="s">
        <v>415</v>
      </c>
      <c r="F236" s="37" t="s">
        <v>22</v>
      </c>
      <c r="G236" s="37">
        <v>3</v>
      </c>
      <c r="H236" s="37" t="s">
        <v>46</v>
      </c>
      <c r="I236" s="37" t="s">
        <v>85</v>
      </c>
      <c r="J236" s="37">
        <v>5</v>
      </c>
      <c r="K236" s="37">
        <v>3200</v>
      </c>
      <c r="L236" s="37">
        <v>3200</v>
      </c>
      <c r="M236" s="37" t="s">
        <v>416</v>
      </c>
      <c r="N236" s="37"/>
    </row>
    <row r="237" ht="25" customHeight="1" spans="1:14">
      <c r="A237" s="37">
        <f>COUNTA($A$4:A236)</f>
        <v>144</v>
      </c>
      <c r="B237" s="73" t="s">
        <v>330</v>
      </c>
      <c r="C237" s="37" t="s">
        <v>407</v>
      </c>
      <c r="D237" s="37" t="s">
        <v>85</v>
      </c>
      <c r="E237" s="37" t="s">
        <v>417</v>
      </c>
      <c r="F237" s="37" t="s">
        <v>22</v>
      </c>
      <c r="G237" s="37">
        <v>2</v>
      </c>
      <c r="H237" s="37" t="s">
        <v>114</v>
      </c>
      <c r="I237" s="37" t="s">
        <v>85</v>
      </c>
      <c r="J237" s="37">
        <v>4.6</v>
      </c>
      <c r="K237" s="37">
        <v>2208</v>
      </c>
      <c r="L237" s="37">
        <v>4040</v>
      </c>
      <c r="M237" s="37" t="s">
        <v>418</v>
      </c>
      <c r="N237" s="37"/>
    </row>
    <row r="238" ht="25" customHeight="1" spans="1:14">
      <c r="A238" s="37"/>
      <c r="B238" s="73"/>
      <c r="C238" s="37"/>
      <c r="D238" s="37"/>
      <c r="E238" s="37"/>
      <c r="F238" s="37"/>
      <c r="G238" s="37"/>
      <c r="H238" s="37" t="s">
        <v>46</v>
      </c>
      <c r="I238" s="37"/>
      <c r="J238" s="37">
        <v>3</v>
      </c>
      <c r="K238" s="37">
        <v>1920</v>
      </c>
      <c r="L238" s="37"/>
      <c r="M238" s="37"/>
      <c r="N238" s="37"/>
    </row>
    <row r="239" ht="25" customHeight="1" spans="1:14">
      <c r="A239" s="37"/>
      <c r="B239" s="73"/>
      <c r="C239" s="37"/>
      <c r="D239" s="37"/>
      <c r="E239" s="37"/>
      <c r="F239" s="37"/>
      <c r="G239" s="37"/>
      <c r="H239" s="37" t="s">
        <v>94</v>
      </c>
      <c r="I239" s="37"/>
      <c r="J239" s="37">
        <v>2</v>
      </c>
      <c r="K239" s="37">
        <v>960</v>
      </c>
      <c r="L239" s="37"/>
      <c r="M239" s="37"/>
      <c r="N239" s="37"/>
    </row>
    <row r="240" ht="25" customHeight="1" spans="1:14">
      <c r="A240" s="37">
        <f>COUNTA($A$4:A239)</f>
        <v>145</v>
      </c>
      <c r="B240" s="73" t="s">
        <v>330</v>
      </c>
      <c r="C240" s="37" t="s">
        <v>407</v>
      </c>
      <c r="D240" s="37" t="s">
        <v>85</v>
      </c>
      <c r="E240" s="37" t="s">
        <v>419</v>
      </c>
      <c r="F240" s="37" t="s">
        <v>129</v>
      </c>
      <c r="G240" s="37">
        <v>1</v>
      </c>
      <c r="H240" s="37" t="s">
        <v>334</v>
      </c>
      <c r="I240" s="37" t="s">
        <v>85</v>
      </c>
      <c r="J240" s="37">
        <v>1</v>
      </c>
      <c r="K240" s="37">
        <v>240</v>
      </c>
      <c r="L240" s="37">
        <v>240</v>
      </c>
      <c r="M240" s="37"/>
      <c r="N240" s="37"/>
    </row>
    <row r="241" ht="30" customHeight="1" spans="1:14">
      <c r="A241" s="37">
        <f>COUNTA($A$4:A240)</f>
        <v>146</v>
      </c>
      <c r="B241" s="73" t="s">
        <v>330</v>
      </c>
      <c r="C241" s="37" t="s">
        <v>407</v>
      </c>
      <c r="D241" s="37" t="s">
        <v>420</v>
      </c>
      <c r="E241" s="37" t="s">
        <v>421</v>
      </c>
      <c r="F241" s="37" t="s">
        <v>34</v>
      </c>
      <c r="G241" s="37">
        <v>6</v>
      </c>
      <c r="H241" s="37" t="s">
        <v>114</v>
      </c>
      <c r="I241" s="37" t="s">
        <v>422</v>
      </c>
      <c r="J241" s="37">
        <v>2</v>
      </c>
      <c r="K241" s="37">
        <v>960</v>
      </c>
      <c r="L241" s="37">
        <v>960</v>
      </c>
      <c r="M241" s="37" t="s">
        <v>423</v>
      </c>
      <c r="N241" s="37"/>
    </row>
    <row r="242" ht="43" customHeight="1" spans="1:14">
      <c r="A242" s="37">
        <f>COUNTA($A$4:A241)</f>
        <v>147</v>
      </c>
      <c r="B242" s="73" t="s">
        <v>330</v>
      </c>
      <c r="C242" s="37" t="s">
        <v>407</v>
      </c>
      <c r="D242" s="37" t="s">
        <v>420</v>
      </c>
      <c r="E242" s="37" t="s">
        <v>424</v>
      </c>
      <c r="F242" s="37" t="s">
        <v>56</v>
      </c>
      <c r="G242" s="37">
        <v>3</v>
      </c>
      <c r="H242" s="37" t="s">
        <v>46</v>
      </c>
      <c r="I242" s="37" t="s">
        <v>420</v>
      </c>
      <c r="J242" s="37">
        <v>8</v>
      </c>
      <c r="K242" s="37">
        <v>5120</v>
      </c>
      <c r="L242" s="37">
        <v>2600</v>
      </c>
      <c r="M242" s="37" t="s">
        <v>425</v>
      </c>
      <c r="N242" s="37"/>
    </row>
    <row r="243" ht="30" customHeight="1" spans="1:14">
      <c r="A243" s="37">
        <f>COUNTA($A$4:A242)</f>
        <v>148</v>
      </c>
      <c r="B243" s="73" t="s">
        <v>330</v>
      </c>
      <c r="C243" s="37" t="s">
        <v>407</v>
      </c>
      <c r="D243" s="37" t="s">
        <v>420</v>
      </c>
      <c r="E243" s="37" t="s">
        <v>426</v>
      </c>
      <c r="F243" s="37" t="s">
        <v>56</v>
      </c>
      <c r="G243" s="37">
        <v>3</v>
      </c>
      <c r="H243" s="37" t="s">
        <v>427</v>
      </c>
      <c r="I243" s="37" t="s">
        <v>420</v>
      </c>
      <c r="J243" s="37">
        <v>2</v>
      </c>
      <c r="K243" s="37">
        <v>800</v>
      </c>
      <c r="L243" s="37">
        <v>800</v>
      </c>
      <c r="M243" s="37" t="s">
        <v>428</v>
      </c>
      <c r="N243" s="37"/>
    </row>
    <row r="244" ht="30" customHeight="1" spans="1:14">
      <c r="A244" s="37">
        <f>COUNTA($A$4:A243)</f>
        <v>149</v>
      </c>
      <c r="B244" s="73" t="s">
        <v>330</v>
      </c>
      <c r="C244" s="37" t="s">
        <v>407</v>
      </c>
      <c r="D244" s="37" t="s">
        <v>429</v>
      </c>
      <c r="E244" s="37" t="s">
        <v>430</v>
      </c>
      <c r="F244" s="37" t="s">
        <v>227</v>
      </c>
      <c r="G244" s="37">
        <v>2</v>
      </c>
      <c r="H244" s="37" t="s">
        <v>46</v>
      </c>
      <c r="I244" s="37" t="s">
        <v>429</v>
      </c>
      <c r="J244" s="37">
        <v>2</v>
      </c>
      <c r="K244" s="37">
        <v>960</v>
      </c>
      <c r="L244" s="37">
        <v>960</v>
      </c>
      <c r="M244" s="37" t="s">
        <v>431</v>
      </c>
      <c r="N244" s="37"/>
    </row>
    <row r="245" ht="25" customHeight="1" spans="1:14">
      <c r="A245" s="37">
        <f>COUNTA($A$4:A244)</f>
        <v>150</v>
      </c>
      <c r="B245" s="73" t="s">
        <v>330</v>
      </c>
      <c r="C245" s="38" t="s">
        <v>432</v>
      </c>
      <c r="D245" s="38" t="s">
        <v>52</v>
      </c>
      <c r="E245" s="38" t="s">
        <v>433</v>
      </c>
      <c r="F245" s="38" t="s">
        <v>29</v>
      </c>
      <c r="G245" s="38">
        <v>3</v>
      </c>
      <c r="H245" s="38" t="s">
        <v>405</v>
      </c>
      <c r="I245" s="38" t="s">
        <v>52</v>
      </c>
      <c r="J245" s="38">
        <v>2</v>
      </c>
      <c r="K245" s="38">
        <v>1120</v>
      </c>
      <c r="L245" s="38">
        <v>1536</v>
      </c>
      <c r="M245" s="38"/>
      <c r="N245" s="38"/>
    </row>
    <row r="246" ht="25" customHeight="1" spans="1:14">
      <c r="A246" s="37"/>
      <c r="B246" s="73"/>
      <c r="C246" s="38"/>
      <c r="D246" s="38"/>
      <c r="E246" s="38"/>
      <c r="F246" s="38"/>
      <c r="G246" s="38"/>
      <c r="H246" s="38" t="s">
        <v>364</v>
      </c>
      <c r="I246" s="38"/>
      <c r="J246" s="38">
        <v>0.65</v>
      </c>
      <c r="K246" s="38">
        <v>416</v>
      </c>
      <c r="L246" s="38"/>
      <c r="M246" s="38"/>
      <c r="N246" s="38"/>
    </row>
    <row r="247" ht="25" customHeight="1" spans="1:14">
      <c r="A247" s="85">
        <f>COUNTA($A$4:A246)</f>
        <v>151</v>
      </c>
      <c r="B247" s="86" t="s">
        <v>330</v>
      </c>
      <c r="C247" s="87" t="s">
        <v>432</v>
      </c>
      <c r="D247" s="87" t="s">
        <v>52</v>
      </c>
      <c r="E247" s="87" t="s">
        <v>434</v>
      </c>
      <c r="F247" s="87" t="s">
        <v>22</v>
      </c>
      <c r="G247" s="87">
        <v>4</v>
      </c>
      <c r="H247" s="38" t="s">
        <v>340</v>
      </c>
      <c r="I247" s="38" t="s">
        <v>435</v>
      </c>
      <c r="J247" s="38">
        <v>1.5</v>
      </c>
      <c r="K247" s="38">
        <v>480</v>
      </c>
      <c r="L247" s="87">
        <v>720</v>
      </c>
      <c r="M247" s="38"/>
      <c r="N247" s="38"/>
    </row>
    <row r="248" ht="25" customHeight="1" spans="1:14">
      <c r="A248" s="71"/>
      <c r="B248" s="72"/>
      <c r="C248" s="88"/>
      <c r="D248" s="88"/>
      <c r="E248" s="88"/>
      <c r="F248" s="88"/>
      <c r="G248" s="88"/>
      <c r="H248" s="38" t="s">
        <v>94</v>
      </c>
      <c r="I248" s="38" t="s">
        <v>52</v>
      </c>
      <c r="J248" s="38">
        <v>0.5</v>
      </c>
      <c r="K248" s="38">
        <v>240</v>
      </c>
      <c r="L248" s="88"/>
      <c r="M248" s="38"/>
      <c r="N248" s="38"/>
    </row>
    <row r="249" ht="25" customHeight="1" spans="1:14">
      <c r="A249" s="37">
        <f>COUNTA($A$4:A248)</f>
        <v>152</v>
      </c>
      <c r="B249" s="73" t="s">
        <v>330</v>
      </c>
      <c r="C249" s="38" t="s">
        <v>432</v>
      </c>
      <c r="D249" s="38" t="s">
        <v>436</v>
      </c>
      <c r="E249" s="38" t="s">
        <v>437</v>
      </c>
      <c r="F249" s="38" t="s">
        <v>34</v>
      </c>
      <c r="G249" s="38">
        <v>4</v>
      </c>
      <c r="H249" s="38" t="s">
        <v>375</v>
      </c>
      <c r="I249" s="38" t="s">
        <v>436</v>
      </c>
      <c r="J249" s="38">
        <v>40</v>
      </c>
      <c r="K249" s="38">
        <v>640</v>
      </c>
      <c r="L249" s="38">
        <v>1920</v>
      </c>
      <c r="M249" s="38"/>
      <c r="N249" s="38"/>
    </row>
    <row r="250" ht="25" customHeight="1" spans="1:14">
      <c r="A250" s="37"/>
      <c r="B250" s="73"/>
      <c r="C250" s="38"/>
      <c r="D250" s="38"/>
      <c r="E250" s="38"/>
      <c r="F250" s="38"/>
      <c r="G250" s="38"/>
      <c r="H250" s="38" t="s">
        <v>364</v>
      </c>
      <c r="I250" s="38"/>
      <c r="J250" s="38">
        <v>2</v>
      </c>
      <c r="K250" s="38">
        <v>1280</v>
      </c>
      <c r="L250" s="38"/>
      <c r="M250" s="38"/>
      <c r="N250" s="38"/>
    </row>
    <row r="251" ht="25" customHeight="1" spans="1:14">
      <c r="A251" s="37">
        <f>COUNTA($A$4:A250)</f>
        <v>153</v>
      </c>
      <c r="B251" s="73" t="s">
        <v>330</v>
      </c>
      <c r="C251" s="38" t="s">
        <v>432</v>
      </c>
      <c r="D251" s="38" t="s">
        <v>436</v>
      </c>
      <c r="E251" s="38" t="s">
        <v>438</v>
      </c>
      <c r="F251" s="38" t="s">
        <v>34</v>
      </c>
      <c r="G251" s="38">
        <v>6</v>
      </c>
      <c r="H251" s="38" t="s">
        <v>340</v>
      </c>
      <c r="I251" s="38" t="s">
        <v>436</v>
      </c>
      <c r="J251" s="38">
        <v>3</v>
      </c>
      <c r="K251" s="38">
        <v>960</v>
      </c>
      <c r="L251" s="38">
        <v>2560</v>
      </c>
      <c r="M251" s="38"/>
      <c r="N251" s="38"/>
    </row>
    <row r="252" ht="25" customHeight="1" spans="1:14">
      <c r="A252" s="37"/>
      <c r="B252" s="73"/>
      <c r="C252" s="38"/>
      <c r="D252" s="38"/>
      <c r="E252" s="38"/>
      <c r="F252" s="38"/>
      <c r="G252" s="38"/>
      <c r="H252" s="38" t="s">
        <v>439</v>
      </c>
      <c r="I252" s="38"/>
      <c r="J252" s="38">
        <v>5</v>
      </c>
      <c r="K252" s="38">
        <v>1600</v>
      </c>
      <c r="L252" s="38"/>
      <c r="M252" s="38"/>
      <c r="N252" s="38"/>
    </row>
    <row r="253" ht="25" customHeight="1" spans="1:14">
      <c r="A253" s="37">
        <f>COUNTA($A$4:A252)</f>
        <v>154</v>
      </c>
      <c r="B253" s="73" t="s">
        <v>330</v>
      </c>
      <c r="C253" s="38" t="s">
        <v>432</v>
      </c>
      <c r="D253" s="38" t="s">
        <v>436</v>
      </c>
      <c r="E253" s="38" t="s">
        <v>440</v>
      </c>
      <c r="F253" s="38" t="s">
        <v>29</v>
      </c>
      <c r="G253" s="38">
        <v>5</v>
      </c>
      <c r="H253" s="38" t="s">
        <v>27</v>
      </c>
      <c r="I253" s="38" t="s">
        <v>436</v>
      </c>
      <c r="J253" s="38">
        <v>3.5</v>
      </c>
      <c r="K253" s="38">
        <v>2240</v>
      </c>
      <c r="L253" s="38">
        <v>2840</v>
      </c>
      <c r="M253" s="38"/>
      <c r="N253" s="38"/>
    </row>
    <row r="254" ht="25" customHeight="1" spans="1:14">
      <c r="A254" s="37"/>
      <c r="B254" s="73"/>
      <c r="C254" s="38"/>
      <c r="D254" s="38"/>
      <c r="E254" s="38"/>
      <c r="F254" s="38"/>
      <c r="G254" s="38"/>
      <c r="H254" s="38" t="s">
        <v>441</v>
      </c>
      <c r="I254" s="38"/>
      <c r="J254" s="38">
        <v>1.5</v>
      </c>
      <c r="K254" s="38">
        <v>600</v>
      </c>
      <c r="L254" s="38"/>
      <c r="M254" s="38"/>
      <c r="N254" s="38"/>
    </row>
    <row r="255" ht="25" customHeight="1" spans="1:14">
      <c r="A255" s="37">
        <f>COUNTA($A$4:A254)</f>
        <v>155</v>
      </c>
      <c r="B255" s="73" t="s">
        <v>330</v>
      </c>
      <c r="C255" s="38" t="s">
        <v>432</v>
      </c>
      <c r="D255" s="33" t="s">
        <v>442</v>
      </c>
      <c r="E255" s="33" t="s">
        <v>443</v>
      </c>
      <c r="F255" s="33" t="s">
        <v>56</v>
      </c>
      <c r="G255" s="33">
        <v>2</v>
      </c>
      <c r="H255" s="38" t="s">
        <v>27</v>
      </c>
      <c r="I255" s="83" t="s">
        <v>444</v>
      </c>
      <c r="J255" s="33">
        <v>5</v>
      </c>
      <c r="K255" s="38">
        <v>3200</v>
      </c>
      <c r="L255" s="33">
        <v>4160</v>
      </c>
      <c r="M255" s="33"/>
      <c r="N255" s="33"/>
    </row>
    <row r="256" ht="25" customHeight="1" spans="1:14">
      <c r="A256" s="37"/>
      <c r="B256" s="73"/>
      <c r="C256" s="38"/>
      <c r="D256" s="33"/>
      <c r="E256" s="33"/>
      <c r="F256" s="33"/>
      <c r="G256" s="33"/>
      <c r="H256" s="38" t="s">
        <v>340</v>
      </c>
      <c r="I256" s="33" t="s">
        <v>444</v>
      </c>
      <c r="J256" s="33">
        <v>3</v>
      </c>
      <c r="K256" s="38">
        <v>960</v>
      </c>
      <c r="L256" s="33"/>
      <c r="M256" s="33"/>
      <c r="N256" s="33"/>
    </row>
    <row r="257" ht="25" customHeight="1" spans="1:14">
      <c r="A257" s="37">
        <f>COUNTA($A$4:A256)</f>
        <v>156</v>
      </c>
      <c r="B257" s="73" t="s">
        <v>330</v>
      </c>
      <c r="C257" s="33" t="s">
        <v>432</v>
      </c>
      <c r="D257" s="33" t="s">
        <v>442</v>
      </c>
      <c r="E257" s="33" t="s">
        <v>445</v>
      </c>
      <c r="F257" s="33" t="s">
        <v>34</v>
      </c>
      <c r="G257" s="33">
        <v>2</v>
      </c>
      <c r="H257" s="38" t="s">
        <v>340</v>
      </c>
      <c r="I257" s="33" t="s">
        <v>444</v>
      </c>
      <c r="J257" s="33">
        <v>5</v>
      </c>
      <c r="K257" s="38">
        <v>1600</v>
      </c>
      <c r="L257" s="33">
        <v>1600</v>
      </c>
      <c r="M257" s="33"/>
      <c r="N257" s="33"/>
    </row>
    <row r="258" ht="25" customHeight="1" spans="1:14">
      <c r="A258" s="37">
        <f>COUNTA($A$4:A257)</f>
        <v>157</v>
      </c>
      <c r="B258" s="73" t="s">
        <v>330</v>
      </c>
      <c r="C258" s="33" t="s">
        <v>432</v>
      </c>
      <c r="D258" s="33" t="s">
        <v>442</v>
      </c>
      <c r="E258" s="33" t="s">
        <v>446</v>
      </c>
      <c r="F258" s="33" t="s">
        <v>29</v>
      </c>
      <c r="G258" s="33">
        <v>3</v>
      </c>
      <c r="H258" s="38" t="s">
        <v>27</v>
      </c>
      <c r="I258" s="33" t="s">
        <v>442</v>
      </c>
      <c r="J258" s="33">
        <v>3.5</v>
      </c>
      <c r="K258" s="38">
        <v>2240</v>
      </c>
      <c r="L258" s="33">
        <v>2240</v>
      </c>
      <c r="M258" s="33"/>
      <c r="N258" s="33"/>
    </row>
    <row r="259" ht="25" customHeight="1" spans="1:14">
      <c r="A259" s="37">
        <f>COUNTA($A$4:A258)</f>
        <v>158</v>
      </c>
      <c r="B259" s="73" t="s">
        <v>330</v>
      </c>
      <c r="C259" s="33" t="s">
        <v>432</v>
      </c>
      <c r="D259" s="33" t="s">
        <v>444</v>
      </c>
      <c r="E259" s="33" t="s">
        <v>447</v>
      </c>
      <c r="F259" s="33" t="s">
        <v>56</v>
      </c>
      <c r="G259" s="33">
        <v>1</v>
      </c>
      <c r="H259" s="38" t="s">
        <v>448</v>
      </c>
      <c r="I259" s="33" t="s">
        <v>444</v>
      </c>
      <c r="J259" s="33">
        <v>3</v>
      </c>
      <c r="K259" s="38">
        <v>6000</v>
      </c>
      <c r="L259" s="33">
        <v>5000</v>
      </c>
      <c r="M259" s="33" t="s">
        <v>449</v>
      </c>
      <c r="N259" s="33"/>
    </row>
    <row r="260" ht="25" customHeight="1" spans="1:14">
      <c r="A260" s="37">
        <f>COUNTA($A$4:A259)</f>
        <v>159</v>
      </c>
      <c r="B260" s="73" t="s">
        <v>330</v>
      </c>
      <c r="C260" s="33" t="s">
        <v>432</v>
      </c>
      <c r="D260" s="33" t="s">
        <v>450</v>
      </c>
      <c r="E260" s="33" t="s">
        <v>451</v>
      </c>
      <c r="F260" s="33" t="s">
        <v>34</v>
      </c>
      <c r="G260" s="33">
        <v>5</v>
      </c>
      <c r="H260" s="38" t="s">
        <v>340</v>
      </c>
      <c r="I260" s="33" t="s">
        <v>450</v>
      </c>
      <c r="J260" s="33">
        <v>2.5</v>
      </c>
      <c r="K260" s="38">
        <v>800</v>
      </c>
      <c r="L260" s="33">
        <v>800</v>
      </c>
      <c r="M260" s="33"/>
      <c r="N260" s="33"/>
    </row>
    <row r="261" ht="25" customHeight="1" spans="1:14">
      <c r="A261" s="37">
        <f>COUNTA($A$4:A260)</f>
        <v>160</v>
      </c>
      <c r="B261" s="73" t="s">
        <v>330</v>
      </c>
      <c r="C261" s="38" t="s">
        <v>432</v>
      </c>
      <c r="D261" s="38" t="s">
        <v>452</v>
      </c>
      <c r="E261" s="38" t="s">
        <v>453</v>
      </c>
      <c r="F261" s="38" t="s">
        <v>34</v>
      </c>
      <c r="G261" s="38">
        <v>3</v>
      </c>
      <c r="H261" s="38" t="s">
        <v>340</v>
      </c>
      <c r="I261" s="38" t="s">
        <v>452</v>
      </c>
      <c r="J261" s="38">
        <v>1.8</v>
      </c>
      <c r="K261" s="38">
        <v>576</v>
      </c>
      <c r="L261" s="38">
        <v>1280</v>
      </c>
      <c r="M261" s="38"/>
      <c r="N261" s="38"/>
    </row>
    <row r="262" ht="25" customHeight="1" spans="1:14">
      <c r="A262" s="37"/>
      <c r="B262" s="73"/>
      <c r="C262" s="38"/>
      <c r="D262" s="38"/>
      <c r="E262" s="38"/>
      <c r="F262" s="38"/>
      <c r="G262" s="38"/>
      <c r="H262" s="38" t="s">
        <v>94</v>
      </c>
      <c r="I262" s="38"/>
      <c r="J262" s="38">
        <v>0.8</v>
      </c>
      <c r="K262" s="38">
        <v>384</v>
      </c>
      <c r="L262" s="38"/>
      <c r="M262" s="38"/>
      <c r="N262" s="38"/>
    </row>
    <row r="263" ht="25" customHeight="1" spans="1:14">
      <c r="A263" s="37"/>
      <c r="B263" s="73"/>
      <c r="C263" s="38"/>
      <c r="D263" s="38"/>
      <c r="E263" s="38"/>
      <c r="F263" s="38"/>
      <c r="G263" s="38"/>
      <c r="H263" s="38" t="s">
        <v>334</v>
      </c>
      <c r="I263" s="38"/>
      <c r="J263" s="38">
        <v>1</v>
      </c>
      <c r="K263" s="38">
        <v>320</v>
      </c>
      <c r="L263" s="38"/>
      <c r="M263" s="38"/>
      <c r="N263" s="38"/>
    </row>
    <row r="264" ht="25" customHeight="1" spans="1:14">
      <c r="A264" s="37">
        <f>COUNTA($A$4:A263)</f>
        <v>161</v>
      </c>
      <c r="B264" s="73" t="s">
        <v>330</v>
      </c>
      <c r="C264" s="33" t="s">
        <v>432</v>
      </c>
      <c r="D264" s="33" t="s">
        <v>454</v>
      </c>
      <c r="E264" s="33" t="s">
        <v>455</v>
      </c>
      <c r="F264" s="33" t="s">
        <v>49</v>
      </c>
      <c r="G264" s="33">
        <v>3</v>
      </c>
      <c r="H264" s="38" t="s">
        <v>114</v>
      </c>
      <c r="I264" s="33" t="s">
        <v>454</v>
      </c>
      <c r="J264" s="33">
        <v>2</v>
      </c>
      <c r="K264" s="38">
        <v>960</v>
      </c>
      <c r="L264" s="38">
        <v>960</v>
      </c>
      <c r="M264" s="33"/>
      <c r="N264" s="33"/>
    </row>
    <row r="265" ht="25" customHeight="1" spans="1:14">
      <c r="A265" s="37">
        <f>COUNTA($A$4:A264)</f>
        <v>162</v>
      </c>
      <c r="B265" s="73" t="s">
        <v>330</v>
      </c>
      <c r="C265" s="33" t="s">
        <v>432</v>
      </c>
      <c r="D265" s="33" t="s">
        <v>454</v>
      </c>
      <c r="E265" s="33" t="s">
        <v>456</v>
      </c>
      <c r="F265" s="33" t="s">
        <v>29</v>
      </c>
      <c r="G265" s="33">
        <v>1</v>
      </c>
      <c r="H265" s="38" t="s">
        <v>46</v>
      </c>
      <c r="I265" s="33" t="s">
        <v>454</v>
      </c>
      <c r="J265" s="33">
        <v>1</v>
      </c>
      <c r="K265" s="38">
        <v>640</v>
      </c>
      <c r="L265" s="38">
        <v>640</v>
      </c>
      <c r="M265" s="33"/>
      <c r="N265" s="33"/>
    </row>
    <row r="266" ht="25" customHeight="1" spans="1:14">
      <c r="A266" s="37">
        <f>COUNTA($A$4:A265)</f>
        <v>163</v>
      </c>
      <c r="B266" s="73" t="s">
        <v>330</v>
      </c>
      <c r="C266" s="33" t="s">
        <v>432</v>
      </c>
      <c r="D266" s="33" t="s">
        <v>454</v>
      </c>
      <c r="E266" s="33" t="s">
        <v>457</v>
      </c>
      <c r="F266" s="33" t="s">
        <v>56</v>
      </c>
      <c r="G266" s="33">
        <v>2</v>
      </c>
      <c r="H266" s="38" t="s">
        <v>46</v>
      </c>
      <c r="I266" s="33" t="s">
        <v>454</v>
      </c>
      <c r="J266" s="33">
        <v>1</v>
      </c>
      <c r="K266" s="38">
        <v>640</v>
      </c>
      <c r="L266" s="38">
        <v>640</v>
      </c>
      <c r="M266" s="33"/>
      <c r="N266" s="33"/>
    </row>
    <row r="267" ht="25" customHeight="1" spans="1:14">
      <c r="A267" s="37">
        <f>COUNTA($A$4:A266)</f>
        <v>164</v>
      </c>
      <c r="B267" s="73" t="s">
        <v>330</v>
      </c>
      <c r="C267" s="37" t="s">
        <v>458</v>
      </c>
      <c r="D267" s="37" t="s">
        <v>459</v>
      </c>
      <c r="E267" s="37" t="s">
        <v>460</v>
      </c>
      <c r="F267" s="37" t="s">
        <v>34</v>
      </c>
      <c r="G267" s="37">
        <v>6</v>
      </c>
      <c r="H267" s="37" t="s">
        <v>340</v>
      </c>
      <c r="I267" s="37" t="s">
        <v>461</v>
      </c>
      <c r="J267" s="37">
        <v>1.25</v>
      </c>
      <c r="K267" s="37">
        <v>400</v>
      </c>
      <c r="L267" s="37">
        <v>688</v>
      </c>
      <c r="M267" s="37"/>
      <c r="N267" s="37"/>
    </row>
    <row r="268" ht="25" customHeight="1" spans="1:14">
      <c r="A268" s="37"/>
      <c r="B268" s="73"/>
      <c r="C268" s="37"/>
      <c r="D268" s="37"/>
      <c r="E268" s="37"/>
      <c r="F268" s="37"/>
      <c r="G268" s="37"/>
      <c r="H268" s="37" t="s">
        <v>114</v>
      </c>
      <c r="I268" s="37" t="s">
        <v>462</v>
      </c>
      <c r="J268" s="37">
        <v>0.6</v>
      </c>
      <c r="K268" s="37">
        <v>288</v>
      </c>
      <c r="L268" s="37"/>
      <c r="M268" s="37"/>
      <c r="N268" s="37"/>
    </row>
    <row r="269" ht="25" customHeight="1" spans="1:14">
      <c r="A269" s="37">
        <f>COUNTA($A$4:A268)</f>
        <v>165</v>
      </c>
      <c r="B269" s="73" t="s">
        <v>330</v>
      </c>
      <c r="C269" s="37" t="s">
        <v>458</v>
      </c>
      <c r="D269" s="37" t="s">
        <v>463</v>
      </c>
      <c r="E269" s="37" t="s">
        <v>464</v>
      </c>
      <c r="F269" s="37" t="s">
        <v>56</v>
      </c>
      <c r="G269" s="37">
        <v>9</v>
      </c>
      <c r="H269" s="37" t="s">
        <v>46</v>
      </c>
      <c r="I269" s="37" t="s">
        <v>465</v>
      </c>
      <c r="J269" s="37">
        <v>4.03</v>
      </c>
      <c r="K269" s="37">
        <v>2579.2</v>
      </c>
      <c r="L269" s="37">
        <v>2579.2</v>
      </c>
      <c r="M269" s="37"/>
      <c r="N269" s="37"/>
    </row>
    <row r="270" ht="25" customHeight="1" spans="1:14">
      <c r="A270" s="37">
        <f>COUNTA($A$4:A269)</f>
        <v>166</v>
      </c>
      <c r="B270" s="73" t="s">
        <v>330</v>
      </c>
      <c r="C270" s="37" t="s">
        <v>458</v>
      </c>
      <c r="D270" s="37" t="s">
        <v>466</v>
      </c>
      <c r="E270" s="37" t="s">
        <v>467</v>
      </c>
      <c r="F270" s="37" t="s">
        <v>129</v>
      </c>
      <c r="G270" s="37">
        <v>4</v>
      </c>
      <c r="H270" s="37" t="s">
        <v>46</v>
      </c>
      <c r="I270" s="37" t="s">
        <v>468</v>
      </c>
      <c r="J270" s="37">
        <v>2</v>
      </c>
      <c r="K270" s="37">
        <v>960</v>
      </c>
      <c r="L270" s="37">
        <v>960</v>
      </c>
      <c r="M270" s="37" t="s">
        <v>469</v>
      </c>
      <c r="N270" s="37"/>
    </row>
    <row r="271" ht="25" customHeight="1" spans="1:14">
      <c r="A271" s="37"/>
      <c r="B271" s="73"/>
      <c r="C271" s="37"/>
      <c r="D271" s="37"/>
      <c r="E271" s="37"/>
      <c r="F271" s="37"/>
      <c r="G271" s="37"/>
      <c r="H271" s="37"/>
      <c r="I271" s="37" t="s">
        <v>470</v>
      </c>
      <c r="J271" s="37"/>
      <c r="K271" s="37"/>
      <c r="L271" s="37"/>
      <c r="M271" s="37"/>
      <c r="N271" s="37"/>
    </row>
    <row r="272" ht="25" customHeight="1" spans="1:14">
      <c r="A272" s="37">
        <f>COUNTA($A$4:A271)</f>
        <v>167</v>
      </c>
      <c r="B272" s="73" t="s">
        <v>330</v>
      </c>
      <c r="C272" s="37" t="s">
        <v>458</v>
      </c>
      <c r="D272" s="37" t="s">
        <v>471</v>
      </c>
      <c r="E272" s="37" t="s">
        <v>472</v>
      </c>
      <c r="F272" s="37" t="s">
        <v>29</v>
      </c>
      <c r="G272" s="37">
        <v>2</v>
      </c>
      <c r="H272" s="37" t="s">
        <v>46</v>
      </c>
      <c r="I272" s="37" t="s">
        <v>473</v>
      </c>
      <c r="J272" s="37">
        <v>2.2</v>
      </c>
      <c r="K272" s="37">
        <v>1408</v>
      </c>
      <c r="L272" s="37">
        <v>1888</v>
      </c>
      <c r="M272" s="37"/>
      <c r="N272" s="37"/>
    </row>
    <row r="273" ht="25" customHeight="1" spans="1:14">
      <c r="A273" s="37"/>
      <c r="B273" s="73"/>
      <c r="C273" s="37"/>
      <c r="D273" s="37"/>
      <c r="E273" s="37"/>
      <c r="F273" s="37"/>
      <c r="G273" s="37"/>
      <c r="H273" s="37" t="s">
        <v>114</v>
      </c>
      <c r="I273" s="37" t="s">
        <v>474</v>
      </c>
      <c r="J273" s="37">
        <v>1</v>
      </c>
      <c r="K273" s="37">
        <v>480</v>
      </c>
      <c r="L273" s="37"/>
      <c r="M273" s="37"/>
      <c r="N273" s="37"/>
    </row>
    <row r="274" ht="29" customHeight="1" spans="1:14">
      <c r="A274" s="37">
        <f>COUNTA($A$4:A273)</f>
        <v>168</v>
      </c>
      <c r="B274" s="73" t="s">
        <v>330</v>
      </c>
      <c r="C274" s="37" t="s">
        <v>458</v>
      </c>
      <c r="D274" s="37" t="s">
        <v>463</v>
      </c>
      <c r="E274" s="37" t="s">
        <v>475</v>
      </c>
      <c r="F274" s="37" t="s">
        <v>29</v>
      </c>
      <c r="G274" s="37">
        <v>2</v>
      </c>
      <c r="H274" s="37" t="s">
        <v>46</v>
      </c>
      <c r="I274" s="37" t="s">
        <v>476</v>
      </c>
      <c r="J274" s="37">
        <v>4</v>
      </c>
      <c r="K274" s="37">
        <v>2560</v>
      </c>
      <c r="L274" s="37">
        <v>584</v>
      </c>
      <c r="M274" s="37" t="s">
        <v>477</v>
      </c>
      <c r="N274" s="37"/>
    </row>
    <row r="275" ht="25" customHeight="1" spans="1:14">
      <c r="A275" s="37">
        <f>COUNTA($A$4:A274)</f>
        <v>169</v>
      </c>
      <c r="B275" s="73" t="s">
        <v>330</v>
      </c>
      <c r="C275" s="37" t="s">
        <v>458</v>
      </c>
      <c r="D275" s="37" t="s">
        <v>466</v>
      </c>
      <c r="E275" s="37" t="s">
        <v>478</v>
      </c>
      <c r="F275" s="37" t="s">
        <v>129</v>
      </c>
      <c r="G275" s="37">
        <v>1</v>
      </c>
      <c r="H275" s="37" t="s">
        <v>46</v>
      </c>
      <c r="I275" s="37" t="s">
        <v>479</v>
      </c>
      <c r="J275" s="37">
        <v>2.2</v>
      </c>
      <c r="K275" s="37">
        <v>1056</v>
      </c>
      <c r="L275" s="37">
        <v>1488</v>
      </c>
      <c r="M275" s="37" t="s">
        <v>480</v>
      </c>
      <c r="N275" s="37"/>
    </row>
    <row r="276" ht="25" customHeight="1" spans="1:14">
      <c r="A276" s="37"/>
      <c r="B276" s="73"/>
      <c r="C276" s="37"/>
      <c r="D276" s="37"/>
      <c r="E276" s="37"/>
      <c r="F276" s="37"/>
      <c r="G276" s="37"/>
      <c r="H276" s="37" t="s">
        <v>114</v>
      </c>
      <c r="I276" s="37" t="s">
        <v>481</v>
      </c>
      <c r="J276" s="37">
        <v>1.2</v>
      </c>
      <c r="K276" s="37">
        <v>432</v>
      </c>
      <c r="L276" s="37"/>
      <c r="M276" s="37"/>
      <c r="N276" s="37"/>
    </row>
    <row r="277" ht="30" customHeight="1" spans="1:14">
      <c r="A277" s="37">
        <f>COUNTA($A$4:A276)</f>
        <v>170</v>
      </c>
      <c r="B277" s="73" t="s">
        <v>330</v>
      </c>
      <c r="C277" s="37" t="s">
        <v>458</v>
      </c>
      <c r="D277" s="37" t="s">
        <v>471</v>
      </c>
      <c r="E277" s="37" t="s">
        <v>482</v>
      </c>
      <c r="F277" s="37" t="s">
        <v>34</v>
      </c>
      <c r="G277" s="37">
        <v>2</v>
      </c>
      <c r="H277" s="37" t="s">
        <v>46</v>
      </c>
      <c r="I277" s="37" t="s">
        <v>483</v>
      </c>
      <c r="J277" s="37">
        <v>3.1</v>
      </c>
      <c r="K277" s="37">
        <v>1984</v>
      </c>
      <c r="L277" s="37">
        <v>1984</v>
      </c>
      <c r="M277" s="37" t="s">
        <v>484</v>
      </c>
      <c r="N277" s="37"/>
    </row>
    <row r="278" ht="25" customHeight="1" spans="1:14">
      <c r="A278" s="37">
        <f>COUNTA($A$4:A277)</f>
        <v>171</v>
      </c>
      <c r="B278" s="73" t="s">
        <v>330</v>
      </c>
      <c r="C278" s="37" t="s">
        <v>458</v>
      </c>
      <c r="D278" s="37" t="s">
        <v>459</v>
      </c>
      <c r="E278" s="37" t="s">
        <v>485</v>
      </c>
      <c r="F278" s="37" t="s">
        <v>22</v>
      </c>
      <c r="G278" s="37">
        <v>4</v>
      </c>
      <c r="H278" s="37" t="s">
        <v>340</v>
      </c>
      <c r="I278" s="37" t="s">
        <v>486</v>
      </c>
      <c r="J278" s="37">
        <v>1.5</v>
      </c>
      <c r="K278" s="37">
        <v>480</v>
      </c>
      <c r="L278" s="37">
        <v>1392</v>
      </c>
      <c r="M278" s="37" t="s">
        <v>360</v>
      </c>
      <c r="N278" s="37"/>
    </row>
    <row r="279" ht="25" customHeight="1" spans="1:14">
      <c r="A279" s="37"/>
      <c r="B279" s="73"/>
      <c r="C279" s="37"/>
      <c r="D279" s="37"/>
      <c r="E279" s="37"/>
      <c r="F279" s="37"/>
      <c r="G279" s="37"/>
      <c r="H279" s="37" t="s">
        <v>114</v>
      </c>
      <c r="I279" s="37"/>
      <c r="J279" s="37">
        <v>1.9</v>
      </c>
      <c r="K279" s="37">
        <v>912</v>
      </c>
      <c r="L279" s="37"/>
      <c r="M279" s="37"/>
      <c r="N279" s="37"/>
    </row>
    <row r="280" ht="25" customHeight="1" spans="1:14">
      <c r="A280" s="37">
        <f>COUNTA($A$4:A279)</f>
        <v>172</v>
      </c>
      <c r="B280" s="73" t="s">
        <v>330</v>
      </c>
      <c r="C280" s="37" t="s">
        <v>458</v>
      </c>
      <c r="D280" s="37" t="s">
        <v>459</v>
      </c>
      <c r="E280" s="37" t="s">
        <v>487</v>
      </c>
      <c r="F280" s="37" t="s">
        <v>29</v>
      </c>
      <c r="G280" s="37">
        <v>3</v>
      </c>
      <c r="H280" s="37" t="s">
        <v>46</v>
      </c>
      <c r="I280" s="37" t="s">
        <v>486</v>
      </c>
      <c r="J280" s="37">
        <v>2.4</v>
      </c>
      <c r="K280" s="37">
        <v>1536</v>
      </c>
      <c r="L280" s="37">
        <v>2096</v>
      </c>
      <c r="M280" s="37" t="s">
        <v>488</v>
      </c>
      <c r="N280" s="37"/>
    </row>
    <row r="281" ht="25" customHeight="1" spans="1:14">
      <c r="A281" s="37"/>
      <c r="B281" s="73"/>
      <c r="C281" s="37"/>
      <c r="D281" s="37"/>
      <c r="E281" s="37"/>
      <c r="F281" s="37"/>
      <c r="G281" s="37"/>
      <c r="H281" s="37" t="s">
        <v>114</v>
      </c>
      <c r="I281" s="37"/>
      <c r="J281" s="37">
        <v>0.5</v>
      </c>
      <c r="K281" s="37">
        <v>240</v>
      </c>
      <c r="L281" s="37"/>
      <c r="M281" s="37"/>
      <c r="N281" s="37"/>
    </row>
    <row r="282" ht="25" customHeight="1" spans="1:14">
      <c r="A282" s="37"/>
      <c r="B282" s="73"/>
      <c r="C282" s="37"/>
      <c r="D282" s="37"/>
      <c r="E282" s="37"/>
      <c r="F282" s="37"/>
      <c r="G282" s="37"/>
      <c r="H282" s="37" t="s">
        <v>364</v>
      </c>
      <c r="I282" s="37"/>
      <c r="J282" s="37">
        <v>0.5</v>
      </c>
      <c r="K282" s="37">
        <v>320</v>
      </c>
      <c r="L282" s="37"/>
      <c r="M282" s="37"/>
      <c r="N282" s="37"/>
    </row>
    <row r="283" ht="25" customHeight="1" spans="1:14">
      <c r="A283" s="37">
        <f>COUNTA($A$4:A282)</f>
        <v>173</v>
      </c>
      <c r="B283" s="73" t="s">
        <v>330</v>
      </c>
      <c r="C283" s="37" t="s">
        <v>458</v>
      </c>
      <c r="D283" s="37" t="s">
        <v>463</v>
      </c>
      <c r="E283" s="37" t="s">
        <v>489</v>
      </c>
      <c r="F283" s="37" t="s">
        <v>34</v>
      </c>
      <c r="G283" s="37">
        <v>2</v>
      </c>
      <c r="H283" s="37" t="s">
        <v>46</v>
      </c>
      <c r="I283" s="37" t="s">
        <v>490</v>
      </c>
      <c r="J283" s="37">
        <v>3</v>
      </c>
      <c r="K283" s="37">
        <v>1920</v>
      </c>
      <c r="L283" s="37">
        <v>1920</v>
      </c>
      <c r="M283" s="37" t="s">
        <v>491</v>
      </c>
      <c r="N283" s="37"/>
    </row>
    <row r="284" ht="25" customHeight="1" spans="1:14">
      <c r="A284" s="37"/>
      <c r="B284" s="73"/>
      <c r="C284" s="37"/>
      <c r="D284" s="37"/>
      <c r="E284" s="37"/>
      <c r="F284" s="37"/>
      <c r="G284" s="37"/>
      <c r="H284" s="37"/>
      <c r="I284" s="37" t="s">
        <v>492</v>
      </c>
      <c r="J284" s="37"/>
      <c r="K284" s="37"/>
      <c r="L284" s="37"/>
      <c r="M284" s="37"/>
      <c r="N284" s="37"/>
    </row>
    <row r="285" ht="25" customHeight="1" spans="1:14">
      <c r="A285" s="37">
        <f>COUNTA($A$4:A284)</f>
        <v>174</v>
      </c>
      <c r="B285" s="73" t="s">
        <v>330</v>
      </c>
      <c r="C285" s="37" t="s">
        <v>458</v>
      </c>
      <c r="D285" s="37" t="s">
        <v>463</v>
      </c>
      <c r="E285" s="37" t="s">
        <v>493</v>
      </c>
      <c r="F285" s="37" t="s">
        <v>22</v>
      </c>
      <c r="G285" s="37">
        <v>3</v>
      </c>
      <c r="H285" s="37" t="s">
        <v>46</v>
      </c>
      <c r="I285" s="37" t="s">
        <v>494</v>
      </c>
      <c r="J285" s="37">
        <v>6.5</v>
      </c>
      <c r="K285" s="37">
        <v>4160</v>
      </c>
      <c r="L285" s="37">
        <v>3400</v>
      </c>
      <c r="M285" s="37" t="s">
        <v>495</v>
      </c>
      <c r="N285" s="37"/>
    </row>
    <row r="286" ht="25" customHeight="1" spans="1:14">
      <c r="A286" s="37"/>
      <c r="B286" s="73"/>
      <c r="C286" s="37"/>
      <c r="D286" s="37"/>
      <c r="E286" s="37"/>
      <c r="F286" s="37"/>
      <c r="G286" s="37"/>
      <c r="H286" s="37"/>
      <c r="I286" s="37" t="s">
        <v>492</v>
      </c>
      <c r="J286" s="37"/>
      <c r="K286" s="37"/>
      <c r="L286" s="37"/>
      <c r="M286" s="37"/>
      <c r="N286" s="37"/>
    </row>
    <row r="287" ht="25" customHeight="1" spans="1:14">
      <c r="A287" s="37">
        <f>COUNTA($A$4:A286)</f>
        <v>175</v>
      </c>
      <c r="B287" s="73" t="s">
        <v>330</v>
      </c>
      <c r="C287" s="37" t="s">
        <v>458</v>
      </c>
      <c r="D287" s="37" t="s">
        <v>463</v>
      </c>
      <c r="E287" s="37" t="s">
        <v>496</v>
      </c>
      <c r="F287" s="37" t="s">
        <v>227</v>
      </c>
      <c r="G287" s="37">
        <v>4</v>
      </c>
      <c r="H287" s="37" t="s">
        <v>340</v>
      </c>
      <c r="I287" s="37" t="s">
        <v>497</v>
      </c>
      <c r="J287" s="37">
        <v>1.1</v>
      </c>
      <c r="K287" s="37">
        <v>264</v>
      </c>
      <c r="L287" s="37">
        <v>936</v>
      </c>
      <c r="M287" s="37" t="s">
        <v>484</v>
      </c>
      <c r="N287" s="37"/>
    </row>
    <row r="288" ht="25" customHeight="1" spans="1:14">
      <c r="A288" s="37"/>
      <c r="B288" s="73"/>
      <c r="C288" s="37"/>
      <c r="D288" s="37"/>
      <c r="E288" s="37"/>
      <c r="F288" s="37"/>
      <c r="G288" s="37"/>
      <c r="H288" s="37" t="s">
        <v>46</v>
      </c>
      <c r="I288" s="37" t="s">
        <v>465</v>
      </c>
      <c r="J288" s="37">
        <v>1.4</v>
      </c>
      <c r="K288" s="37">
        <v>672</v>
      </c>
      <c r="L288" s="37"/>
      <c r="M288" s="37"/>
      <c r="N288" s="37"/>
    </row>
    <row r="289" ht="25" customHeight="1" spans="1:14">
      <c r="A289" s="37">
        <f>COUNTA($A$4:A288)</f>
        <v>176</v>
      </c>
      <c r="B289" s="73" t="s">
        <v>330</v>
      </c>
      <c r="C289" s="37" t="s">
        <v>458</v>
      </c>
      <c r="D289" s="37" t="s">
        <v>466</v>
      </c>
      <c r="E289" s="37" t="s">
        <v>498</v>
      </c>
      <c r="F289" s="37" t="s">
        <v>29</v>
      </c>
      <c r="G289" s="37">
        <v>3</v>
      </c>
      <c r="H289" s="37" t="s">
        <v>340</v>
      </c>
      <c r="I289" s="37" t="s">
        <v>497</v>
      </c>
      <c r="J289" s="37">
        <v>2</v>
      </c>
      <c r="K289" s="37">
        <v>640</v>
      </c>
      <c r="L289" s="80">
        <v>2560</v>
      </c>
      <c r="M289" s="37"/>
      <c r="N289" s="37"/>
    </row>
    <row r="290" ht="25" customHeight="1" spans="1:14">
      <c r="A290" s="37"/>
      <c r="B290" s="73"/>
      <c r="C290" s="37"/>
      <c r="D290" s="37"/>
      <c r="E290" s="37"/>
      <c r="F290" s="37"/>
      <c r="G290" s="37"/>
      <c r="H290" s="37" t="s">
        <v>46</v>
      </c>
      <c r="I290" s="37" t="s">
        <v>497</v>
      </c>
      <c r="J290" s="37">
        <v>3</v>
      </c>
      <c r="K290" s="37">
        <v>1920</v>
      </c>
      <c r="L290" s="81"/>
      <c r="M290" s="37"/>
      <c r="N290" s="37"/>
    </row>
    <row r="291" ht="25" customHeight="1" spans="1:14">
      <c r="A291" s="37">
        <f>COUNTA($A$4:A290)</f>
        <v>177</v>
      </c>
      <c r="B291" s="73" t="s">
        <v>330</v>
      </c>
      <c r="C291" s="37" t="s">
        <v>458</v>
      </c>
      <c r="D291" s="37" t="s">
        <v>466</v>
      </c>
      <c r="E291" s="37" t="s">
        <v>499</v>
      </c>
      <c r="F291" s="37" t="s">
        <v>29</v>
      </c>
      <c r="G291" s="37">
        <v>3</v>
      </c>
      <c r="H291" s="37" t="s">
        <v>46</v>
      </c>
      <c r="I291" s="37" t="s">
        <v>466</v>
      </c>
      <c r="J291" s="37">
        <v>5.8</v>
      </c>
      <c r="K291" s="37">
        <v>3712</v>
      </c>
      <c r="L291" s="37">
        <v>3968</v>
      </c>
      <c r="M291" s="37" t="s">
        <v>368</v>
      </c>
      <c r="N291" s="37"/>
    </row>
    <row r="292" ht="25" customHeight="1" spans="1:14">
      <c r="A292" s="37"/>
      <c r="B292" s="73"/>
      <c r="C292" s="37"/>
      <c r="D292" s="37"/>
      <c r="E292" s="37"/>
      <c r="F292" s="37"/>
      <c r="G292" s="37"/>
      <c r="H292" s="37" t="s">
        <v>340</v>
      </c>
      <c r="I292" s="37"/>
      <c r="J292" s="37">
        <v>0.8</v>
      </c>
      <c r="K292" s="37">
        <v>256</v>
      </c>
      <c r="L292" s="37"/>
      <c r="M292" s="37"/>
      <c r="N292" s="37"/>
    </row>
    <row r="293" ht="25" customHeight="1" spans="1:14">
      <c r="A293" s="37">
        <f>COUNTA($A$4:A292)</f>
        <v>178</v>
      </c>
      <c r="B293" s="73" t="s">
        <v>330</v>
      </c>
      <c r="C293" s="82" t="s">
        <v>500</v>
      </c>
      <c r="D293" s="82" t="s">
        <v>501</v>
      </c>
      <c r="E293" s="82" t="s">
        <v>502</v>
      </c>
      <c r="F293" s="82" t="s">
        <v>29</v>
      </c>
      <c r="G293" s="82">
        <v>1</v>
      </c>
      <c r="H293" s="82" t="s">
        <v>340</v>
      </c>
      <c r="I293" s="82" t="s">
        <v>501</v>
      </c>
      <c r="J293" s="82">
        <v>1</v>
      </c>
      <c r="K293" s="82">
        <v>320</v>
      </c>
      <c r="L293" s="78">
        <v>960</v>
      </c>
      <c r="M293" s="82"/>
      <c r="N293" s="82"/>
    </row>
    <row r="294" ht="25" customHeight="1" spans="1:14">
      <c r="A294" s="37"/>
      <c r="B294" s="73"/>
      <c r="C294" s="82"/>
      <c r="D294" s="82"/>
      <c r="E294" s="82"/>
      <c r="F294" s="82"/>
      <c r="G294" s="82"/>
      <c r="H294" s="82" t="s">
        <v>46</v>
      </c>
      <c r="I294" s="82" t="s">
        <v>501</v>
      </c>
      <c r="J294" s="82">
        <v>1</v>
      </c>
      <c r="K294" s="82">
        <v>640</v>
      </c>
      <c r="L294" s="79"/>
      <c r="M294" s="82"/>
      <c r="N294" s="82"/>
    </row>
    <row r="295" ht="25" customHeight="1" spans="1:14">
      <c r="A295" s="37">
        <f>COUNTA($A$4:A294)</f>
        <v>179</v>
      </c>
      <c r="B295" s="73" t="s">
        <v>330</v>
      </c>
      <c r="C295" s="82" t="s">
        <v>500</v>
      </c>
      <c r="D295" s="82" t="s">
        <v>501</v>
      </c>
      <c r="E295" s="82" t="s">
        <v>503</v>
      </c>
      <c r="F295" s="82" t="s">
        <v>227</v>
      </c>
      <c r="G295" s="82">
        <v>4</v>
      </c>
      <c r="H295" s="82" t="s">
        <v>335</v>
      </c>
      <c r="I295" s="82" t="s">
        <v>501</v>
      </c>
      <c r="J295" s="82">
        <v>50</v>
      </c>
      <c r="K295" s="82">
        <v>450</v>
      </c>
      <c r="L295" s="78">
        <v>690</v>
      </c>
      <c r="M295" s="82"/>
      <c r="N295" s="82"/>
    </row>
    <row r="296" ht="25" customHeight="1" spans="1:14">
      <c r="A296" s="37"/>
      <c r="B296" s="73"/>
      <c r="C296" s="82"/>
      <c r="D296" s="82"/>
      <c r="E296" s="82"/>
      <c r="F296" s="82"/>
      <c r="G296" s="82"/>
      <c r="H296" s="82" t="s">
        <v>334</v>
      </c>
      <c r="I296" s="82"/>
      <c r="J296" s="82">
        <v>1</v>
      </c>
      <c r="K296" s="82">
        <v>240</v>
      </c>
      <c r="L296" s="79"/>
      <c r="M296" s="82"/>
      <c r="N296" s="82"/>
    </row>
    <row r="297" ht="25" customHeight="1" spans="1:14">
      <c r="A297" s="37">
        <f>COUNTA($A$4:A296)</f>
        <v>180</v>
      </c>
      <c r="B297" s="73" t="s">
        <v>330</v>
      </c>
      <c r="C297" s="82" t="s">
        <v>500</v>
      </c>
      <c r="D297" s="82" t="s">
        <v>501</v>
      </c>
      <c r="E297" s="82" t="s">
        <v>504</v>
      </c>
      <c r="F297" s="82" t="s">
        <v>29</v>
      </c>
      <c r="G297" s="82">
        <v>2</v>
      </c>
      <c r="H297" s="82" t="s">
        <v>364</v>
      </c>
      <c r="I297" s="82" t="s">
        <v>501</v>
      </c>
      <c r="J297" s="82">
        <v>1.17</v>
      </c>
      <c r="K297" s="82">
        <v>748.8</v>
      </c>
      <c r="L297" s="78">
        <v>1012.8</v>
      </c>
      <c r="M297" s="82"/>
      <c r="N297" s="82"/>
    </row>
    <row r="298" ht="25" customHeight="1" spans="1:14">
      <c r="A298" s="37"/>
      <c r="B298" s="73"/>
      <c r="C298" s="82"/>
      <c r="D298" s="82" t="s">
        <v>501</v>
      </c>
      <c r="E298" s="82"/>
      <c r="F298" s="82"/>
      <c r="G298" s="82"/>
      <c r="H298" s="82" t="s">
        <v>335</v>
      </c>
      <c r="I298" s="82" t="s">
        <v>501</v>
      </c>
      <c r="J298" s="82">
        <v>22</v>
      </c>
      <c r="K298" s="82">
        <v>264</v>
      </c>
      <c r="L298" s="79"/>
      <c r="M298" s="82"/>
      <c r="N298" s="82"/>
    </row>
    <row r="299" ht="25" customHeight="1" spans="1:14">
      <c r="A299" s="37">
        <f>COUNTA($A$4:A298)</f>
        <v>181</v>
      </c>
      <c r="B299" s="73" t="s">
        <v>330</v>
      </c>
      <c r="C299" s="82" t="s">
        <v>500</v>
      </c>
      <c r="D299" s="82" t="s">
        <v>501</v>
      </c>
      <c r="E299" s="82" t="s">
        <v>505</v>
      </c>
      <c r="F299" s="82" t="s">
        <v>129</v>
      </c>
      <c r="G299" s="82">
        <v>2</v>
      </c>
      <c r="H299" s="82" t="s">
        <v>364</v>
      </c>
      <c r="I299" s="82" t="s">
        <v>501</v>
      </c>
      <c r="J299" s="82">
        <v>0.8</v>
      </c>
      <c r="K299" s="82">
        <v>384</v>
      </c>
      <c r="L299" s="82">
        <v>384</v>
      </c>
      <c r="M299" s="82"/>
      <c r="N299" s="82"/>
    </row>
    <row r="300" ht="25" customHeight="1" spans="1:14">
      <c r="A300" s="37">
        <f>COUNTA($A$4:A299)</f>
        <v>182</v>
      </c>
      <c r="B300" s="73" t="s">
        <v>330</v>
      </c>
      <c r="C300" s="82" t="s">
        <v>500</v>
      </c>
      <c r="D300" s="82" t="s">
        <v>501</v>
      </c>
      <c r="E300" s="82" t="s">
        <v>506</v>
      </c>
      <c r="F300" s="82" t="s">
        <v>22</v>
      </c>
      <c r="G300" s="82">
        <v>3</v>
      </c>
      <c r="H300" s="82" t="s">
        <v>46</v>
      </c>
      <c r="I300" s="82" t="s">
        <v>501</v>
      </c>
      <c r="J300" s="82">
        <v>3</v>
      </c>
      <c r="K300" s="82">
        <v>1920</v>
      </c>
      <c r="L300" s="82">
        <v>1920</v>
      </c>
      <c r="M300" s="82"/>
      <c r="N300" s="82"/>
    </row>
    <row r="301" ht="25" customHeight="1" spans="1:14">
      <c r="A301" s="37">
        <f>COUNTA($A$4:A300)</f>
        <v>183</v>
      </c>
      <c r="B301" s="73" t="s">
        <v>330</v>
      </c>
      <c r="C301" s="82" t="s">
        <v>500</v>
      </c>
      <c r="D301" s="82" t="s">
        <v>501</v>
      </c>
      <c r="E301" s="82" t="s">
        <v>507</v>
      </c>
      <c r="F301" s="89" t="s">
        <v>56</v>
      </c>
      <c r="G301" s="82">
        <v>3</v>
      </c>
      <c r="H301" s="82" t="s">
        <v>508</v>
      </c>
      <c r="I301" s="82" t="s">
        <v>501</v>
      </c>
      <c r="J301" s="82">
        <v>1</v>
      </c>
      <c r="K301" s="82">
        <v>400</v>
      </c>
      <c r="L301" s="78">
        <v>2192</v>
      </c>
      <c r="M301" s="82"/>
      <c r="N301" s="82"/>
    </row>
    <row r="302" ht="25" customHeight="1" spans="1:14">
      <c r="A302" s="37"/>
      <c r="B302" s="73"/>
      <c r="C302" s="82"/>
      <c r="D302" s="82" t="s">
        <v>501</v>
      </c>
      <c r="E302" s="82"/>
      <c r="F302" s="89"/>
      <c r="G302" s="82"/>
      <c r="H302" s="82" t="s">
        <v>46</v>
      </c>
      <c r="I302" s="82" t="s">
        <v>501</v>
      </c>
      <c r="J302" s="82">
        <v>2.8</v>
      </c>
      <c r="K302" s="82">
        <v>1792</v>
      </c>
      <c r="L302" s="79"/>
      <c r="M302" s="82"/>
      <c r="N302" s="82"/>
    </row>
    <row r="303" ht="25" customHeight="1" spans="1:14">
      <c r="A303" s="37">
        <f>COUNTA($A$4:A302)</f>
        <v>184</v>
      </c>
      <c r="B303" s="73" t="s">
        <v>330</v>
      </c>
      <c r="C303" s="82" t="s">
        <v>500</v>
      </c>
      <c r="D303" s="82" t="s">
        <v>501</v>
      </c>
      <c r="E303" s="82" t="s">
        <v>509</v>
      </c>
      <c r="F303" s="89" t="s">
        <v>56</v>
      </c>
      <c r="G303" s="82">
        <v>3</v>
      </c>
      <c r="H303" s="82" t="s">
        <v>114</v>
      </c>
      <c r="I303" s="82" t="s">
        <v>501</v>
      </c>
      <c r="J303" s="82">
        <v>1</v>
      </c>
      <c r="K303" s="82">
        <v>480</v>
      </c>
      <c r="L303" s="82">
        <v>480</v>
      </c>
      <c r="M303" s="82" t="s">
        <v>510</v>
      </c>
      <c r="N303" s="82"/>
    </row>
    <row r="304" ht="25" customHeight="1" spans="1:14">
      <c r="A304" s="37">
        <f>COUNTA($A$4:A303)</f>
        <v>185</v>
      </c>
      <c r="B304" s="73" t="s">
        <v>330</v>
      </c>
      <c r="C304" s="82" t="s">
        <v>500</v>
      </c>
      <c r="D304" s="82" t="s">
        <v>511</v>
      </c>
      <c r="E304" s="82" t="s">
        <v>512</v>
      </c>
      <c r="F304" s="89" t="s">
        <v>56</v>
      </c>
      <c r="G304" s="82">
        <v>5</v>
      </c>
      <c r="H304" s="82" t="s">
        <v>114</v>
      </c>
      <c r="I304" s="82" t="s">
        <v>511</v>
      </c>
      <c r="J304" s="82">
        <v>2.45</v>
      </c>
      <c r="K304" s="82">
        <v>1176</v>
      </c>
      <c r="L304" s="78">
        <v>3064</v>
      </c>
      <c r="M304" s="84" t="s">
        <v>513</v>
      </c>
      <c r="N304" s="82"/>
    </row>
    <row r="305" ht="25" customHeight="1" spans="1:14">
      <c r="A305" s="37"/>
      <c r="B305" s="73"/>
      <c r="C305" s="82"/>
      <c r="D305" s="82" t="s">
        <v>511</v>
      </c>
      <c r="E305" s="82"/>
      <c r="F305" s="89"/>
      <c r="G305" s="82"/>
      <c r="H305" s="82" t="s">
        <v>46</v>
      </c>
      <c r="I305" s="82" t="s">
        <v>511</v>
      </c>
      <c r="J305" s="82">
        <v>2.95</v>
      </c>
      <c r="K305" s="82">
        <v>1888</v>
      </c>
      <c r="L305" s="79"/>
      <c r="M305" s="84"/>
      <c r="N305" s="82"/>
    </row>
    <row r="306" ht="25" customHeight="1" spans="1:14">
      <c r="A306" s="37">
        <f>COUNTA($A$4:A305)</f>
        <v>186</v>
      </c>
      <c r="B306" s="73" t="s">
        <v>330</v>
      </c>
      <c r="C306" s="82" t="s">
        <v>500</v>
      </c>
      <c r="D306" s="82" t="s">
        <v>511</v>
      </c>
      <c r="E306" s="82" t="s">
        <v>514</v>
      </c>
      <c r="F306" s="82" t="s">
        <v>227</v>
      </c>
      <c r="G306" s="82">
        <v>4</v>
      </c>
      <c r="H306" s="82" t="s">
        <v>114</v>
      </c>
      <c r="I306" s="82" t="s">
        <v>511</v>
      </c>
      <c r="J306" s="82">
        <v>1.3</v>
      </c>
      <c r="K306" s="82">
        <v>468</v>
      </c>
      <c r="L306" s="82">
        <v>468</v>
      </c>
      <c r="M306" s="82"/>
      <c r="N306" s="82"/>
    </row>
    <row r="307" ht="25" customHeight="1" spans="1:14">
      <c r="A307" s="37">
        <f>COUNTA($A$4:A306)</f>
        <v>187</v>
      </c>
      <c r="B307" s="73" t="s">
        <v>330</v>
      </c>
      <c r="C307" s="82" t="s">
        <v>500</v>
      </c>
      <c r="D307" s="82" t="s">
        <v>511</v>
      </c>
      <c r="E307" s="82" t="s">
        <v>515</v>
      </c>
      <c r="F307" s="89" t="s">
        <v>227</v>
      </c>
      <c r="G307" s="82">
        <v>2</v>
      </c>
      <c r="H307" s="82" t="s">
        <v>46</v>
      </c>
      <c r="I307" s="82" t="s">
        <v>511</v>
      </c>
      <c r="J307" s="82">
        <v>2</v>
      </c>
      <c r="K307" s="82">
        <v>960</v>
      </c>
      <c r="L307" s="78">
        <v>1248</v>
      </c>
      <c r="M307" s="82" t="s">
        <v>516</v>
      </c>
      <c r="N307" s="82"/>
    </row>
    <row r="308" ht="25" customHeight="1" spans="1:14">
      <c r="A308" s="37"/>
      <c r="B308" s="73"/>
      <c r="C308" s="82"/>
      <c r="D308" s="82" t="s">
        <v>511</v>
      </c>
      <c r="E308" s="82"/>
      <c r="F308" s="89"/>
      <c r="G308" s="82"/>
      <c r="H308" s="82" t="s">
        <v>114</v>
      </c>
      <c r="I308" s="82" t="s">
        <v>511</v>
      </c>
      <c r="J308" s="82">
        <v>0.8</v>
      </c>
      <c r="K308" s="82">
        <v>288</v>
      </c>
      <c r="L308" s="79"/>
      <c r="M308" s="82"/>
      <c r="N308" s="82"/>
    </row>
    <row r="309" ht="25" customHeight="1" spans="1:14">
      <c r="A309" s="37">
        <f>COUNTA($A$4:A308)</f>
        <v>188</v>
      </c>
      <c r="B309" s="73" t="s">
        <v>330</v>
      </c>
      <c r="C309" s="82" t="s">
        <v>500</v>
      </c>
      <c r="D309" s="82" t="s">
        <v>511</v>
      </c>
      <c r="E309" s="82" t="s">
        <v>517</v>
      </c>
      <c r="F309" s="82" t="s">
        <v>34</v>
      </c>
      <c r="G309" s="82">
        <v>2</v>
      </c>
      <c r="H309" s="82" t="s">
        <v>114</v>
      </c>
      <c r="I309" s="82" t="s">
        <v>511</v>
      </c>
      <c r="J309" s="82">
        <v>1</v>
      </c>
      <c r="K309" s="82">
        <v>480</v>
      </c>
      <c r="L309" s="82">
        <v>480</v>
      </c>
      <c r="M309" s="82"/>
      <c r="N309" s="82"/>
    </row>
    <row r="310" ht="25" customHeight="1" spans="1:14">
      <c r="A310" s="37">
        <f>COUNTA($A$4:A309)</f>
        <v>189</v>
      </c>
      <c r="B310" s="73" t="s">
        <v>330</v>
      </c>
      <c r="C310" s="82" t="s">
        <v>500</v>
      </c>
      <c r="D310" s="82" t="s">
        <v>511</v>
      </c>
      <c r="E310" s="82" t="s">
        <v>518</v>
      </c>
      <c r="F310" s="82" t="s">
        <v>29</v>
      </c>
      <c r="G310" s="82">
        <v>4</v>
      </c>
      <c r="H310" s="82" t="s">
        <v>335</v>
      </c>
      <c r="I310" s="82" t="s">
        <v>511</v>
      </c>
      <c r="J310" s="82">
        <v>30</v>
      </c>
      <c r="K310" s="82">
        <v>360</v>
      </c>
      <c r="L310" s="78">
        <v>1640</v>
      </c>
      <c r="M310" s="82" t="s">
        <v>519</v>
      </c>
      <c r="N310" s="82"/>
    </row>
    <row r="311" ht="25" customHeight="1" spans="1:14">
      <c r="A311" s="37"/>
      <c r="B311" s="73"/>
      <c r="C311" s="82"/>
      <c r="D311" s="82" t="s">
        <v>511</v>
      </c>
      <c r="E311" s="82"/>
      <c r="F311" s="82"/>
      <c r="G311" s="82"/>
      <c r="H311" s="82" t="s">
        <v>46</v>
      </c>
      <c r="I311" s="82" t="s">
        <v>511</v>
      </c>
      <c r="J311" s="82">
        <v>2</v>
      </c>
      <c r="K311" s="82">
        <v>1280</v>
      </c>
      <c r="L311" s="79"/>
      <c r="M311" s="82"/>
      <c r="N311" s="82"/>
    </row>
    <row r="312" ht="25" customHeight="1" spans="1:14">
      <c r="A312" s="37">
        <f>COUNTA($A$4:A311)</f>
        <v>190</v>
      </c>
      <c r="B312" s="73" t="s">
        <v>330</v>
      </c>
      <c r="C312" s="82" t="s">
        <v>500</v>
      </c>
      <c r="D312" s="82" t="s">
        <v>466</v>
      </c>
      <c r="E312" s="90" t="s">
        <v>520</v>
      </c>
      <c r="F312" s="89" t="s">
        <v>227</v>
      </c>
      <c r="G312" s="82">
        <v>6</v>
      </c>
      <c r="H312" s="82" t="s">
        <v>94</v>
      </c>
      <c r="I312" s="82" t="s">
        <v>466</v>
      </c>
      <c r="J312" s="82">
        <v>1.05</v>
      </c>
      <c r="K312" s="82">
        <v>378</v>
      </c>
      <c r="L312" s="78">
        <v>618</v>
      </c>
      <c r="M312" s="82" t="s">
        <v>521</v>
      </c>
      <c r="N312" s="82"/>
    </row>
    <row r="313" ht="25" customHeight="1" spans="1:14">
      <c r="A313" s="37"/>
      <c r="B313" s="73"/>
      <c r="C313" s="82"/>
      <c r="D313" s="82" t="s">
        <v>466</v>
      </c>
      <c r="E313" s="91"/>
      <c r="F313" s="89"/>
      <c r="G313" s="82"/>
      <c r="H313" s="82" t="s">
        <v>334</v>
      </c>
      <c r="I313" s="82" t="s">
        <v>466</v>
      </c>
      <c r="J313" s="82">
        <v>1</v>
      </c>
      <c r="K313" s="82">
        <v>240</v>
      </c>
      <c r="L313" s="79"/>
      <c r="M313" s="82"/>
      <c r="N313" s="82"/>
    </row>
    <row r="314" ht="25" customHeight="1" spans="1:14">
      <c r="A314" s="37">
        <f>COUNTA($A$4:A313)</f>
        <v>191</v>
      </c>
      <c r="B314" s="73" t="s">
        <v>330</v>
      </c>
      <c r="C314" s="82" t="s">
        <v>500</v>
      </c>
      <c r="D314" s="82" t="s">
        <v>522</v>
      </c>
      <c r="E314" s="82" t="s">
        <v>523</v>
      </c>
      <c r="F314" s="89" t="s">
        <v>129</v>
      </c>
      <c r="G314" s="82">
        <v>3</v>
      </c>
      <c r="H314" s="82" t="s">
        <v>114</v>
      </c>
      <c r="I314" s="82" t="s">
        <v>522</v>
      </c>
      <c r="J314" s="82">
        <v>2</v>
      </c>
      <c r="K314" s="82">
        <v>720</v>
      </c>
      <c r="L314" s="82">
        <v>720</v>
      </c>
      <c r="M314" s="82" t="s">
        <v>524</v>
      </c>
      <c r="N314" s="82"/>
    </row>
    <row r="315" ht="25" customHeight="1" spans="1:14">
      <c r="A315" s="37">
        <f>COUNTA($A$4:A314)</f>
        <v>192</v>
      </c>
      <c r="B315" s="73" t="s">
        <v>330</v>
      </c>
      <c r="C315" s="82" t="s">
        <v>500</v>
      </c>
      <c r="D315" s="82" t="s">
        <v>522</v>
      </c>
      <c r="E315" s="82" t="s">
        <v>525</v>
      </c>
      <c r="F315" s="89" t="s">
        <v>22</v>
      </c>
      <c r="G315" s="82">
        <v>1</v>
      </c>
      <c r="H315" s="82" t="s">
        <v>335</v>
      </c>
      <c r="I315" s="82" t="s">
        <v>522</v>
      </c>
      <c r="J315" s="82">
        <v>34</v>
      </c>
      <c r="K315" s="82">
        <v>408</v>
      </c>
      <c r="L315" s="82">
        <v>408</v>
      </c>
      <c r="M315" s="84" t="s">
        <v>526</v>
      </c>
      <c r="N315" s="82"/>
    </row>
    <row r="316" ht="25" customHeight="1" spans="1:14">
      <c r="A316" s="37">
        <f>COUNTA($A$4:A315)</f>
        <v>193</v>
      </c>
      <c r="B316" s="73" t="s">
        <v>330</v>
      </c>
      <c r="C316" s="82" t="s">
        <v>500</v>
      </c>
      <c r="D316" s="82" t="s">
        <v>527</v>
      </c>
      <c r="E316" s="82" t="s">
        <v>528</v>
      </c>
      <c r="F316" s="89" t="s">
        <v>29</v>
      </c>
      <c r="G316" s="82">
        <v>6</v>
      </c>
      <c r="H316" s="82" t="s">
        <v>46</v>
      </c>
      <c r="I316" s="82" t="s">
        <v>527</v>
      </c>
      <c r="J316" s="82">
        <v>1.56</v>
      </c>
      <c r="K316" s="82">
        <v>998.4</v>
      </c>
      <c r="L316" s="82">
        <v>998.4</v>
      </c>
      <c r="M316" s="82"/>
      <c r="N316" s="82"/>
    </row>
    <row r="317" ht="25" customHeight="1" spans="1:14">
      <c r="A317" s="37">
        <f>COUNTA($A$4:A316)</f>
        <v>194</v>
      </c>
      <c r="B317" s="73" t="s">
        <v>330</v>
      </c>
      <c r="C317" s="82" t="s">
        <v>500</v>
      </c>
      <c r="D317" s="82" t="s">
        <v>527</v>
      </c>
      <c r="E317" s="82" t="s">
        <v>529</v>
      </c>
      <c r="F317" s="82" t="s">
        <v>34</v>
      </c>
      <c r="G317" s="82">
        <v>2</v>
      </c>
      <c r="H317" s="82" t="s">
        <v>364</v>
      </c>
      <c r="I317" s="82" t="s">
        <v>527</v>
      </c>
      <c r="J317" s="82">
        <v>0.5</v>
      </c>
      <c r="K317" s="82">
        <v>320</v>
      </c>
      <c r="L317" s="82">
        <v>320</v>
      </c>
      <c r="M317" s="82"/>
      <c r="N317" s="82"/>
    </row>
    <row r="318" ht="25" customHeight="1" spans="1:14">
      <c r="A318" s="37">
        <f>COUNTA($A$4:A317)</f>
        <v>195</v>
      </c>
      <c r="B318" s="73" t="s">
        <v>330</v>
      </c>
      <c r="C318" s="33" t="s">
        <v>530</v>
      </c>
      <c r="D318" s="33" t="s">
        <v>531</v>
      </c>
      <c r="E318" s="33" t="s">
        <v>532</v>
      </c>
      <c r="F318" s="33" t="s">
        <v>34</v>
      </c>
      <c r="G318" s="92">
        <v>6</v>
      </c>
      <c r="H318" s="33" t="s">
        <v>46</v>
      </c>
      <c r="I318" s="33" t="s">
        <v>531</v>
      </c>
      <c r="J318" s="33">
        <v>9</v>
      </c>
      <c r="K318" s="37">
        <v>5760</v>
      </c>
      <c r="L318" s="33">
        <v>4400</v>
      </c>
      <c r="M318" s="33" t="s">
        <v>533</v>
      </c>
      <c r="N318" s="33"/>
    </row>
    <row r="319" ht="25" customHeight="1" spans="1:14">
      <c r="A319" s="37">
        <f>COUNTA($A$4:A318)</f>
        <v>196</v>
      </c>
      <c r="B319" s="73" t="s">
        <v>330</v>
      </c>
      <c r="C319" s="33" t="s">
        <v>530</v>
      </c>
      <c r="D319" s="33" t="s">
        <v>531</v>
      </c>
      <c r="E319" s="37" t="s">
        <v>534</v>
      </c>
      <c r="F319" s="33" t="s">
        <v>29</v>
      </c>
      <c r="G319" s="37">
        <v>1</v>
      </c>
      <c r="H319" s="33" t="s">
        <v>46</v>
      </c>
      <c r="I319" s="33" t="s">
        <v>531</v>
      </c>
      <c r="J319" s="37">
        <v>5</v>
      </c>
      <c r="K319" s="37">
        <v>3200</v>
      </c>
      <c r="L319" s="37">
        <v>3200</v>
      </c>
      <c r="M319" s="33"/>
      <c r="N319" s="33"/>
    </row>
    <row r="320" ht="25" customHeight="1" spans="1:14">
      <c r="A320" s="37">
        <f>COUNTA($A$4:A319)</f>
        <v>197</v>
      </c>
      <c r="B320" s="73" t="s">
        <v>330</v>
      </c>
      <c r="C320" s="33" t="s">
        <v>530</v>
      </c>
      <c r="D320" s="33" t="s">
        <v>531</v>
      </c>
      <c r="E320" s="37" t="s">
        <v>535</v>
      </c>
      <c r="F320" s="33" t="s">
        <v>34</v>
      </c>
      <c r="G320" s="37">
        <v>1</v>
      </c>
      <c r="H320" s="37" t="s">
        <v>114</v>
      </c>
      <c r="I320" s="33" t="s">
        <v>531</v>
      </c>
      <c r="J320" s="37">
        <v>2</v>
      </c>
      <c r="K320" s="37">
        <v>960</v>
      </c>
      <c r="L320" s="37">
        <v>960</v>
      </c>
      <c r="M320" s="33"/>
      <c r="N320" s="33"/>
    </row>
    <row r="321" ht="25" customHeight="1" spans="1:14">
      <c r="A321" s="37">
        <f>COUNTA($A$4:A320)</f>
        <v>198</v>
      </c>
      <c r="B321" s="73" t="s">
        <v>330</v>
      </c>
      <c r="C321" s="33" t="s">
        <v>530</v>
      </c>
      <c r="D321" s="33" t="s">
        <v>531</v>
      </c>
      <c r="E321" s="37" t="s">
        <v>536</v>
      </c>
      <c r="F321" s="33" t="s">
        <v>227</v>
      </c>
      <c r="G321" s="37">
        <v>3</v>
      </c>
      <c r="H321" s="33" t="s">
        <v>46</v>
      </c>
      <c r="I321" s="33" t="s">
        <v>531</v>
      </c>
      <c r="J321" s="37">
        <v>2</v>
      </c>
      <c r="K321" s="37">
        <v>960</v>
      </c>
      <c r="L321" s="33">
        <v>2400</v>
      </c>
      <c r="M321" s="33"/>
      <c r="N321" s="33"/>
    </row>
    <row r="322" ht="25" customHeight="1" spans="1:14">
      <c r="A322" s="37"/>
      <c r="B322" s="73"/>
      <c r="C322" s="33"/>
      <c r="D322" s="33"/>
      <c r="E322" s="37"/>
      <c r="F322" s="33"/>
      <c r="G322" s="37"/>
      <c r="H322" s="37" t="s">
        <v>114</v>
      </c>
      <c r="I322" s="33" t="s">
        <v>531</v>
      </c>
      <c r="J322" s="37">
        <v>4</v>
      </c>
      <c r="K322" s="37">
        <v>1440</v>
      </c>
      <c r="L322" s="33"/>
      <c r="M322" s="33"/>
      <c r="N322" s="33"/>
    </row>
    <row r="323" ht="25" customHeight="1" spans="1:14">
      <c r="A323" s="37">
        <f>COUNTA($A$4:A322)</f>
        <v>199</v>
      </c>
      <c r="B323" s="73" t="s">
        <v>330</v>
      </c>
      <c r="C323" s="33" t="s">
        <v>530</v>
      </c>
      <c r="D323" s="33" t="s">
        <v>531</v>
      </c>
      <c r="E323" s="37" t="s">
        <v>537</v>
      </c>
      <c r="F323" s="33" t="s">
        <v>34</v>
      </c>
      <c r="G323" s="37">
        <v>4</v>
      </c>
      <c r="H323" s="33" t="s">
        <v>46</v>
      </c>
      <c r="I323" s="33" t="s">
        <v>531</v>
      </c>
      <c r="J323" s="37">
        <v>3</v>
      </c>
      <c r="K323" s="37">
        <v>1920</v>
      </c>
      <c r="L323" s="33">
        <v>5000</v>
      </c>
      <c r="M323" s="33" t="s">
        <v>449</v>
      </c>
      <c r="N323" s="33"/>
    </row>
    <row r="324" ht="25" customHeight="1" spans="1:14">
      <c r="A324" s="37"/>
      <c r="B324" s="73"/>
      <c r="C324" s="33"/>
      <c r="D324" s="33"/>
      <c r="E324" s="37"/>
      <c r="F324" s="33"/>
      <c r="G324" s="37"/>
      <c r="H324" s="37" t="s">
        <v>114</v>
      </c>
      <c r="I324" s="33" t="s">
        <v>531</v>
      </c>
      <c r="J324" s="37">
        <v>8</v>
      </c>
      <c r="K324" s="37">
        <v>3840</v>
      </c>
      <c r="L324" s="33"/>
      <c r="M324" s="33"/>
      <c r="N324" s="33"/>
    </row>
    <row r="325" ht="25" customHeight="1" spans="1:14">
      <c r="A325" s="37">
        <f>COUNTA($A$4:A324)</f>
        <v>200</v>
      </c>
      <c r="B325" s="73" t="s">
        <v>330</v>
      </c>
      <c r="C325" s="33" t="s">
        <v>530</v>
      </c>
      <c r="D325" s="33" t="s">
        <v>531</v>
      </c>
      <c r="E325" s="33" t="s">
        <v>538</v>
      </c>
      <c r="F325" s="33" t="s">
        <v>56</v>
      </c>
      <c r="G325" s="33">
        <v>3</v>
      </c>
      <c r="H325" s="33" t="s">
        <v>46</v>
      </c>
      <c r="I325" s="33" t="s">
        <v>531</v>
      </c>
      <c r="J325" s="37">
        <v>1.5</v>
      </c>
      <c r="K325" s="37">
        <v>960</v>
      </c>
      <c r="L325" s="33">
        <v>1920</v>
      </c>
      <c r="M325" s="33" t="s">
        <v>539</v>
      </c>
      <c r="N325" s="33"/>
    </row>
    <row r="326" ht="25" customHeight="1" spans="1:14">
      <c r="A326" s="37"/>
      <c r="B326" s="73"/>
      <c r="C326" s="33"/>
      <c r="D326" s="33"/>
      <c r="E326" s="33"/>
      <c r="F326" s="33"/>
      <c r="G326" s="33"/>
      <c r="H326" s="37" t="s">
        <v>114</v>
      </c>
      <c r="I326" s="33" t="s">
        <v>531</v>
      </c>
      <c r="J326" s="37">
        <v>2</v>
      </c>
      <c r="K326" s="37">
        <v>960</v>
      </c>
      <c r="L326" s="33"/>
      <c r="M326" s="33"/>
      <c r="N326" s="33"/>
    </row>
    <row r="327" ht="25" customHeight="1" spans="1:14">
      <c r="A327" s="37">
        <f>COUNTA($A$4:A326)</f>
        <v>201</v>
      </c>
      <c r="B327" s="73" t="s">
        <v>330</v>
      </c>
      <c r="C327" s="33" t="s">
        <v>530</v>
      </c>
      <c r="D327" s="33" t="s">
        <v>531</v>
      </c>
      <c r="E327" s="37" t="s">
        <v>540</v>
      </c>
      <c r="F327" s="33" t="s">
        <v>56</v>
      </c>
      <c r="G327" s="37">
        <v>3</v>
      </c>
      <c r="H327" s="37" t="s">
        <v>114</v>
      </c>
      <c r="I327" s="33" t="s">
        <v>531</v>
      </c>
      <c r="J327" s="37">
        <v>10</v>
      </c>
      <c r="K327" s="37">
        <v>4800</v>
      </c>
      <c r="L327" s="37">
        <v>4800</v>
      </c>
      <c r="M327" s="33"/>
      <c r="N327" s="33"/>
    </row>
    <row r="328" ht="25" customHeight="1" spans="1:14">
      <c r="A328" s="37">
        <f>COUNTA($A$4:A327)</f>
        <v>202</v>
      </c>
      <c r="B328" s="73" t="s">
        <v>330</v>
      </c>
      <c r="C328" s="33" t="s">
        <v>530</v>
      </c>
      <c r="D328" s="33" t="s">
        <v>531</v>
      </c>
      <c r="E328" s="37" t="s">
        <v>541</v>
      </c>
      <c r="F328" s="33" t="s">
        <v>29</v>
      </c>
      <c r="G328" s="37">
        <v>4</v>
      </c>
      <c r="H328" s="33" t="s">
        <v>46</v>
      </c>
      <c r="I328" s="33" t="s">
        <v>531</v>
      </c>
      <c r="J328" s="37">
        <v>2</v>
      </c>
      <c r="K328" s="37">
        <v>1280</v>
      </c>
      <c r="L328" s="33">
        <v>3680</v>
      </c>
      <c r="M328" s="33"/>
      <c r="N328" s="33"/>
    </row>
    <row r="329" ht="25" customHeight="1" spans="1:14">
      <c r="A329" s="37"/>
      <c r="B329" s="73"/>
      <c r="C329" s="33"/>
      <c r="D329" s="33"/>
      <c r="E329" s="37"/>
      <c r="F329" s="33"/>
      <c r="G329" s="37"/>
      <c r="H329" s="37" t="s">
        <v>114</v>
      </c>
      <c r="I329" s="33" t="s">
        <v>531</v>
      </c>
      <c r="J329" s="37">
        <v>5</v>
      </c>
      <c r="K329" s="37">
        <v>2400</v>
      </c>
      <c r="L329" s="33"/>
      <c r="M329" s="33"/>
      <c r="N329" s="33"/>
    </row>
    <row r="330" ht="25" customHeight="1" spans="1:14">
      <c r="A330" s="37">
        <f>COUNTA($A$4:A329)</f>
        <v>203</v>
      </c>
      <c r="B330" s="73" t="s">
        <v>330</v>
      </c>
      <c r="C330" s="33" t="s">
        <v>530</v>
      </c>
      <c r="D330" s="33" t="s">
        <v>531</v>
      </c>
      <c r="E330" s="37" t="s">
        <v>542</v>
      </c>
      <c r="F330" s="33" t="s">
        <v>56</v>
      </c>
      <c r="G330" s="37">
        <v>4</v>
      </c>
      <c r="H330" s="37" t="s">
        <v>114</v>
      </c>
      <c r="I330" s="33" t="s">
        <v>531</v>
      </c>
      <c r="J330" s="37">
        <v>7</v>
      </c>
      <c r="K330" s="37">
        <v>3360</v>
      </c>
      <c r="L330" s="37">
        <v>3360</v>
      </c>
      <c r="M330" s="33"/>
      <c r="N330" s="33"/>
    </row>
    <row r="331" ht="25" customHeight="1" spans="1:14">
      <c r="A331" s="37">
        <f>COUNTA($A$4:A330)</f>
        <v>204</v>
      </c>
      <c r="B331" s="73" t="s">
        <v>330</v>
      </c>
      <c r="C331" s="33" t="s">
        <v>530</v>
      </c>
      <c r="D331" s="33" t="s">
        <v>531</v>
      </c>
      <c r="E331" s="37" t="s">
        <v>543</v>
      </c>
      <c r="F331" s="33" t="s">
        <v>22</v>
      </c>
      <c r="G331" s="37">
        <v>2</v>
      </c>
      <c r="H331" s="33" t="s">
        <v>46</v>
      </c>
      <c r="I331" s="33" t="s">
        <v>531</v>
      </c>
      <c r="J331" s="37">
        <v>2</v>
      </c>
      <c r="K331" s="37">
        <v>1280</v>
      </c>
      <c r="L331" s="37">
        <v>1280</v>
      </c>
      <c r="M331" s="33"/>
      <c r="N331" s="33"/>
    </row>
    <row r="332" ht="25" customHeight="1" spans="1:14">
      <c r="A332" s="37">
        <f>COUNTA($A$4:A331)</f>
        <v>205</v>
      </c>
      <c r="B332" s="73" t="s">
        <v>330</v>
      </c>
      <c r="C332" s="33" t="s">
        <v>530</v>
      </c>
      <c r="D332" s="33" t="s">
        <v>531</v>
      </c>
      <c r="E332" s="37" t="s">
        <v>544</v>
      </c>
      <c r="F332" s="33" t="s">
        <v>34</v>
      </c>
      <c r="G332" s="37">
        <v>4</v>
      </c>
      <c r="H332" s="37" t="s">
        <v>114</v>
      </c>
      <c r="I332" s="33" t="s">
        <v>531</v>
      </c>
      <c r="J332" s="37">
        <v>3</v>
      </c>
      <c r="K332" s="37">
        <v>1440</v>
      </c>
      <c r="L332" s="33">
        <v>2400</v>
      </c>
      <c r="M332" s="33"/>
      <c r="N332" s="33"/>
    </row>
    <row r="333" ht="25" customHeight="1" spans="1:14">
      <c r="A333" s="37"/>
      <c r="B333" s="73"/>
      <c r="C333" s="33"/>
      <c r="D333" s="33"/>
      <c r="E333" s="37"/>
      <c r="F333" s="33"/>
      <c r="G333" s="37"/>
      <c r="H333" s="33" t="s">
        <v>46</v>
      </c>
      <c r="I333" s="33" t="s">
        <v>531</v>
      </c>
      <c r="J333" s="37">
        <v>1.5</v>
      </c>
      <c r="K333" s="37">
        <v>960</v>
      </c>
      <c r="L333" s="33"/>
      <c r="M333" s="33"/>
      <c r="N333" s="33"/>
    </row>
    <row r="334" ht="25" customHeight="1" spans="1:14">
      <c r="A334" s="37">
        <f>COUNTA($A$4:A333)</f>
        <v>206</v>
      </c>
      <c r="B334" s="73" t="s">
        <v>330</v>
      </c>
      <c r="C334" s="33" t="s">
        <v>530</v>
      </c>
      <c r="D334" s="33" t="s">
        <v>545</v>
      </c>
      <c r="E334" s="33" t="s">
        <v>546</v>
      </c>
      <c r="F334" s="33" t="s">
        <v>34</v>
      </c>
      <c r="G334" s="33">
        <v>4</v>
      </c>
      <c r="H334" s="33" t="s">
        <v>340</v>
      </c>
      <c r="I334" s="33" t="s">
        <v>545</v>
      </c>
      <c r="J334" s="33">
        <v>1.08</v>
      </c>
      <c r="K334" s="37">
        <v>345.6</v>
      </c>
      <c r="L334" s="33">
        <v>1545.6</v>
      </c>
      <c r="M334" s="33"/>
      <c r="N334" s="33"/>
    </row>
    <row r="335" ht="25" customHeight="1" spans="1:14">
      <c r="A335" s="37"/>
      <c r="B335" s="73"/>
      <c r="C335" s="33"/>
      <c r="D335" s="33"/>
      <c r="E335" s="33"/>
      <c r="F335" s="33"/>
      <c r="G335" s="33"/>
      <c r="H335" s="37" t="s">
        <v>114</v>
      </c>
      <c r="I335" s="33" t="s">
        <v>545</v>
      </c>
      <c r="J335" s="33">
        <v>2.5</v>
      </c>
      <c r="K335" s="37">
        <v>1200</v>
      </c>
      <c r="L335" s="33"/>
      <c r="M335" s="33"/>
      <c r="N335" s="33"/>
    </row>
    <row r="336" ht="25" customHeight="1" spans="1:14">
      <c r="A336" s="37">
        <f>COUNTA($A$4:A335)</f>
        <v>207</v>
      </c>
      <c r="B336" s="73" t="s">
        <v>330</v>
      </c>
      <c r="C336" s="33" t="s">
        <v>530</v>
      </c>
      <c r="D336" s="33" t="s">
        <v>545</v>
      </c>
      <c r="E336" s="33" t="s">
        <v>547</v>
      </c>
      <c r="F336" s="33" t="s">
        <v>22</v>
      </c>
      <c r="G336" s="33">
        <v>1</v>
      </c>
      <c r="H336" s="33" t="s">
        <v>46</v>
      </c>
      <c r="I336" s="33" t="s">
        <v>545</v>
      </c>
      <c r="J336" s="33">
        <v>12</v>
      </c>
      <c r="K336" s="37">
        <v>7680</v>
      </c>
      <c r="L336" s="33">
        <v>5000</v>
      </c>
      <c r="M336" s="33" t="s">
        <v>449</v>
      </c>
      <c r="N336" s="33"/>
    </row>
    <row r="337" ht="25" customHeight="1" spans="1:14">
      <c r="A337" s="37">
        <f>COUNTA($A$4:A336)</f>
        <v>208</v>
      </c>
      <c r="B337" s="73" t="s">
        <v>330</v>
      </c>
      <c r="C337" s="33" t="s">
        <v>530</v>
      </c>
      <c r="D337" s="33" t="s">
        <v>545</v>
      </c>
      <c r="E337" s="33" t="s">
        <v>548</v>
      </c>
      <c r="F337" s="33" t="s">
        <v>227</v>
      </c>
      <c r="G337" s="33">
        <v>5</v>
      </c>
      <c r="H337" s="37" t="s">
        <v>114</v>
      </c>
      <c r="I337" s="33" t="s">
        <v>545</v>
      </c>
      <c r="J337" s="33">
        <v>5.6</v>
      </c>
      <c r="K337" s="37">
        <v>1344</v>
      </c>
      <c r="L337" s="33">
        <v>4520</v>
      </c>
      <c r="M337" s="33" t="s">
        <v>549</v>
      </c>
      <c r="N337" s="33"/>
    </row>
    <row r="338" ht="25" customHeight="1" spans="1:14">
      <c r="A338" s="37"/>
      <c r="B338" s="73"/>
      <c r="C338" s="33"/>
      <c r="D338" s="33"/>
      <c r="E338" s="33"/>
      <c r="F338" s="33"/>
      <c r="G338" s="33"/>
      <c r="H338" s="33" t="s">
        <v>46</v>
      </c>
      <c r="I338" s="33" t="s">
        <v>545</v>
      </c>
      <c r="J338" s="33">
        <v>6.7</v>
      </c>
      <c r="K338" s="37">
        <v>3216</v>
      </c>
      <c r="L338" s="33"/>
      <c r="M338" s="33"/>
      <c r="N338" s="33"/>
    </row>
    <row r="339" ht="25" customHeight="1" spans="1:14">
      <c r="A339" s="37">
        <f>COUNTA($A$4:A338)</f>
        <v>209</v>
      </c>
      <c r="B339" s="73" t="s">
        <v>330</v>
      </c>
      <c r="C339" s="33" t="s">
        <v>530</v>
      </c>
      <c r="D339" s="33" t="s">
        <v>545</v>
      </c>
      <c r="E339" s="33" t="s">
        <v>550</v>
      </c>
      <c r="F339" s="33" t="s">
        <v>34</v>
      </c>
      <c r="G339" s="33">
        <v>2</v>
      </c>
      <c r="H339" s="37" t="s">
        <v>114</v>
      </c>
      <c r="I339" s="33" t="s">
        <v>545</v>
      </c>
      <c r="J339" s="33">
        <v>5</v>
      </c>
      <c r="K339" s="37">
        <v>2400</v>
      </c>
      <c r="L339" s="37">
        <v>2400</v>
      </c>
      <c r="M339" s="33" t="s">
        <v>551</v>
      </c>
      <c r="N339" s="33"/>
    </row>
    <row r="340" ht="25" customHeight="1" spans="1:14">
      <c r="A340" s="37">
        <f>COUNTA($A$4:A339)</f>
        <v>210</v>
      </c>
      <c r="B340" s="73" t="s">
        <v>330</v>
      </c>
      <c r="C340" s="33" t="s">
        <v>530</v>
      </c>
      <c r="D340" s="33" t="s">
        <v>545</v>
      </c>
      <c r="E340" s="33" t="s">
        <v>552</v>
      </c>
      <c r="F340" s="33" t="s">
        <v>34</v>
      </c>
      <c r="G340" s="33">
        <v>2</v>
      </c>
      <c r="H340" s="37" t="s">
        <v>114</v>
      </c>
      <c r="I340" s="33" t="s">
        <v>545</v>
      </c>
      <c r="J340" s="33">
        <v>1.8</v>
      </c>
      <c r="K340" s="37">
        <v>864</v>
      </c>
      <c r="L340" s="33">
        <v>864</v>
      </c>
      <c r="M340" s="33"/>
      <c r="N340" s="33"/>
    </row>
    <row r="341" ht="25" customHeight="1" spans="1:14">
      <c r="A341" s="37">
        <f>COUNTA($A$4:A340)</f>
        <v>211</v>
      </c>
      <c r="B341" s="73" t="s">
        <v>330</v>
      </c>
      <c r="C341" s="33" t="s">
        <v>530</v>
      </c>
      <c r="D341" s="33" t="s">
        <v>553</v>
      </c>
      <c r="E341" s="33" t="s">
        <v>554</v>
      </c>
      <c r="F341" s="33" t="s">
        <v>22</v>
      </c>
      <c r="G341" s="33">
        <v>4</v>
      </c>
      <c r="H341" s="33" t="s">
        <v>46</v>
      </c>
      <c r="I341" s="33" t="s">
        <v>553</v>
      </c>
      <c r="J341" s="33">
        <v>6.43</v>
      </c>
      <c r="K341" s="37">
        <v>4115.2</v>
      </c>
      <c r="L341" s="33">
        <v>3480</v>
      </c>
      <c r="M341" s="33" t="s">
        <v>555</v>
      </c>
      <c r="N341" s="33"/>
    </row>
    <row r="342" ht="25" customHeight="1" spans="1:14">
      <c r="A342" s="37"/>
      <c r="B342" s="73"/>
      <c r="C342" s="33"/>
      <c r="D342" s="33"/>
      <c r="E342" s="33"/>
      <c r="F342" s="33"/>
      <c r="G342" s="33"/>
      <c r="H342" s="37" t="s">
        <v>114</v>
      </c>
      <c r="I342" s="33" t="s">
        <v>553</v>
      </c>
      <c r="J342" s="33">
        <v>2.5</v>
      </c>
      <c r="K342" s="37">
        <v>1200</v>
      </c>
      <c r="L342" s="33"/>
      <c r="M342" s="33"/>
      <c r="N342" s="33"/>
    </row>
    <row r="343" ht="25" customHeight="1" spans="1:14">
      <c r="A343" s="37">
        <f>COUNTA($A$4:A342)</f>
        <v>212</v>
      </c>
      <c r="B343" s="73" t="s">
        <v>330</v>
      </c>
      <c r="C343" s="33" t="s">
        <v>530</v>
      </c>
      <c r="D343" s="33" t="s">
        <v>556</v>
      </c>
      <c r="E343" s="33" t="s">
        <v>557</v>
      </c>
      <c r="F343" s="33" t="s">
        <v>129</v>
      </c>
      <c r="G343" s="33">
        <v>2</v>
      </c>
      <c r="H343" s="33" t="s">
        <v>334</v>
      </c>
      <c r="I343" s="93" t="s">
        <v>556</v>
      </c>
      <c r="J343" s="33">
        <v>1.5</v>
      </c>
      <c r="K343" s="37">
        <v>360</v>
      </c>
      <c r="L343" s="33">
        <v>1140</v>
      </c>
      <c r="M343" s="33"/>
      <c r="N343" s="33"/>
    </row>
    <row r="344" ht="25" customHeight="1" spans="1:14">
      <c r="A344" s="37"/>
      <c r="B344" s="73"/>
      <c r="C344" s="33"/>
      <c r="D344" s="33"/>
      <c r="E344" s="33"/>
      <c r="F344" s="33"/>
      <c r="G344" s="33"/>
      <c r="H344" s="37" t="s">
        <v>114</v>
      </c>
      <c r="I344" s="93" t="s">
        <v>556</v>
      </c>
      <c r="J344" s="33">
        <v>1</v>
      </c>
      <c r="K344" s="37">
        <v>360</v>
      </c>
      <c r="L344" s="33"/>
      <c r="M344" s="33"/>
      <c r="N344" s="33"/>
    </row>
    <row r="345" ht="25" customHeight="1" spans="1:14">
      <c r="A345" s="37"/>
      <c r="B345" s="73"/>
      <c r="C345" s="33"/>
      <c r="D345" s="33"/>
      <c r="E345" s="33"/>
      <c r="F345" s="33"/>
      <c r="G345" s="33"/>
      <c r="H345" s="33" t="s">
        <v>558</v>
      </c>
      <c r="I345" s="93" t="s">
        <v>556</v>
      </c>
      <c r="J345" s="33">
        <v>35</v>
      </c>
      <c r="K345" s="37">
        <v>420</v>
      </c>
      <c r="L345" s="33"/>
      <c r="M345" s="33"/>
      <c r="N345" s="33"/>
    </row>
    <row r="346" ht="25" customHeight="1" spans="1:14">
      <c r="A346" s="37">
        <f>COUNTA($A$4:A345)</f>
        <v>213</v>
      </c>
      <c r="B346" s="73" t="s">
        <v>330</v>
      </c>
      <c r="C346" s="33" t="s">
        <v>530</v>
      </c>
      <c r="D346" s="33" t="s">
        <v>553</v>
      </c>
      <c r="E346" s="33" t="s">
        <v>559</v>
      </c>
      <c r="F346" s="33" t="s">
        <v>34</v>
      </c>
      <c r="G346" s="92">
        <v>1</v>
      </c>
      <c r="H346" s="33" t="s">
        <v>46</v>
      </c>
      <c r="I346" s="33" t="s">
        <v>553</v>
      </c>
      <c r="J346" s="33">
        <v>1.5</v>
      </c>
      <c r="K346" s="37">
        <v>960</v>
      </c>
      <c r="L346" s="37">
        <v>960</v>
      </c>
      <c r="M346" s="33" t="s">
        <v>560</v>
      </c>
      <c r="N346" s="33"/>
    </row>
    <row r="347" ht="25" customHeight="1" spans="1:14">
      <c r="A347" s="37">
        <f>COUNTA($A$4:A346)</f>
        <v>214</v>
      </c>
      <c r="B347" s="73" t="s">
        <v>330</v>
      </c>
      <c r="C347" s="33" t="s">
        <v>530</v>
      </c>
      <c r="D347" s="33" t="s">
        <v>553</v>
      </c>
      <c r="E347" s="33" t="s">
        <v>561</v>
      </c>
      <c r="F347" s="33" t="s">
        <v>34</v>
      </c>
      <c r="G347" s="33">
        <v>2</v>
      </c>
      <c r="H347" s="33" t="s">
        <v>46</v>
      </c>
      <c r="I347" s="33" t="s">
        <v>553</v>
      </c>
      <c r="J347" s="33">
        <v>1.6</v>
      </c>
      <c r="K347" s="37">
        <v>1024</v>
      </c>
      <c r="L347" s="37">
        <v>1024</v>
      </c>
      <c r="M347" s="33"/>
      <c r="N347" s="33"/>
    </row>
    <row r="348" ht="25" customHeight="1" spans="1:14">
      <c r="A348" s="37">
        <f>COUNTA($A$4:A347)</f>
        <v>215</v>
      </c>
      <c r="B348" s="73" t="s">
        <v>330</v>
      </c>
      <c r="C348" s="33" t="s">
        <v>530</v>
      </c>
      <c r="D348" s="33" t="s">
        <v>553</v>
      </c>
      <c r="E348" s="76" t="s">
        <v>562</v>
      </c>
      <c r="F348" s="33" t="s">
        <v>56</v>
      </c>
      <c r="G348" s="76" t="s">
        <v>188</v>
      </c>
      <c r="H348" s="33" t="s">
        <v>46</v>
      </c>
      <c r="I348" s="33" t="s">
        <v>553</v>
      </c>
      <c r="J348" s="33">
        <v>4.2</v>
      </c>
      <c r="K348" s="37">
        <v>2688</v>
      </c>
      <c r="L348" s="37">
        <v>2688</v>
      </c>
      <c r="M348" s="33"/>
      <c r="N348" s="33"/>
    </row>
    <row r="349" ht="25" customHeight="1" spans="1:14">
      <c r="A349" s="37">
        <f>COUNTA($A$4:A348)</f>
        <v>216</v>
      </c>
      <c r="B349" s="73" t="s">
        <v>330</v>
      </c>
      <c r="C349" s="33" t="s">
        <v>530</v>
      </c>
      <c r="D349" s="33" t="s">
        <v>553</v>
      </c>
      <c r="E349" s="93" t="s">
        <v>563</v>
      </c>
      <c r="F349" s="33" t="s">
        <v>129</v>
      </c>
      <c r="G349" s="33">
        <v>2</v>
      </c>
      <c r="H349" s="33" t="s">
        <v>46</v>
      </c>
      <c r="I349" s="33" t="s">
        <v>553</v>
      </c>
      <c r="J349" s="33">
        <v>1.8</v>
      </c>
      <c r="K349" s="37">
        <v>864</v>
      </c>
      <c r="L349" s="37">
        <v>864</v>
      </c>
      <c r="M349" s="33"/>
      <c r="N349" s="33"/>
    </row>
    <row r="350" ht="25" customHeight="1" spans="1:14">
      <c r="A350" s="37">
        <f>COUNTA($A$4:A349)</f>
        <v>217</v>
      </c>
      <c r="B350" s="73" t="s">
        <v>330</v>
      </c>
      <c r="C350" s="33" t="s">
        <v>530</v>
      </c>
      <c r="D350" s="93" t="s">
        <v>556</v>
      </c>
      <c r="E350" s="93" t="s">
        <v>564</v>
      </c>
      <c r="F350" s="33" t="s">
        <v>22</v>
      </c>
      <c r="G350" s="92">
        <v>4</v>
      </c>
      <c r="H350" s="33" t="s">
        <v>27</v>
      </c>
      <c r="I350" s="93" t="s">
        <v>556</v>
      </c>
      <c r="J350" s="33">
        <v>5</v>
      </c>
      <c r="K350" s="37">
        <v>3200</v>
      </c>
      <c r="L350" s="37">
        <v>3200</v>
      </c>
      <c r="M350" s="33"/>
      <c r="N350" s="33"/>
    </row>
    <row r="351" ht="25" customHeight="1" spans="1:14">
      <c r="A351" s="37">
        <f>COUNTA($A$4:A350)</f>
        <v>218</v>
      </c>
      <c r="B351" s="73" t="s">
        <v>330</v>
      </c>
      <c r="C351" s="33" t="s">
        <v>530</v>
      </c>
      <c r="D351" s="93" t="s">
        <v>556</v>
      </c>
      <c r="E351" s="76" t="s">
        <v>565</v>
      </c>
      <c r="F351" s="33" t="s">
        <v>34</v>
      </c>
      <c r="G351" s="33">
        <v>3</v>
      </c>
      <c r="H351" s="33" t="s">
        <v>27</v>
      </c>
      <c r="I351" s="93" t="s">
        <v>556</v>
      </c>
      <c r="J351" s="33">
        <v>2</v>
      </c>
      <c r="K351" s="37">
        <v>1280</v>
      </c>
      <c r="L351" s="37">
        <v>1280</v>
      </c>
      <c r="M351" s="33"/>
      <c r="N351" s="33"/>
    </row>
    <row r="352" ht="25" customHeight="1" spans="1:14">
      <c r="A352" s="37">
        <f>COUNTA($A$4:A351)</f>
        <v>219</v>
      </c>
      <c r="B352" s="73" t="s">
        <v>330</v>
      </c>
      <c r="C352" s="33" t="s">
        <v>530</v>
      </c>
      <c r="D352" s="33" t="s">
        <v>87</v>
      </c>
      <c r="E352" s="93" t="s">
        <v>566</v>
      </c>
      <c r="F352" s="66" t="s">
        <v>49</v>
      </c>
      <c r="G352" s="33">
        <v>3</v>
      </c>
      <c r="H352" s="33" t="s">
        <v>46</v>
      </c>
      <c r="I352" s="33" t="s">
        <v>87</v>
      </c>
      <c r="J352" s="33">
        <v>2.5</v>
      </c>
      <c r="K352" s="37">
        <v>1600</v>
      </c>
      <c r="L352" s="37">
        <v>1600</v>
      </c>
      <c r="M352" s="33"/>
      <c r="N352" s="33"/>
    </row>
    <row r="353" ht="25" customHeight="1" spans="1:14">
      <c r="A353" s="37">
        <f>COUNTA($A$4:A352)</f>
        <v>220</v>
      </c>
      <c r="B353" s="73" t="s">
        <v>330</v>
      </c>
      <c r="C353" s="33" t="s">
        <v>530</v>
      </c>
      <c r="D353" s="33" t="s">
        <v>87</v>
      </c>
      <c r="E353" s="93" t="s">
        <v>567</v>
      </c>
      <c r="F353" s="33" t="s">
        <v>34</v>
      </c>
      <c r="G353" s="33">
        <v>2</v>
      </c>
      <c r="H353" s="37" t="s">
        <v>114</v>
      </c>
      <c r="I353" s="33" t="s">
        <v>87</v>
      </c>
      <c r="J353" s="33">
        <v>1</v>
      </c>
      <c r="K353" s="37">
        <v>480</v>
      </c>
      <c r="L353" s="37">
        <v>480</v>
      </c>
      <c r="M353" s="33"/>
      <c r="N353" s="33"/>
    </row>
    <row r="354" ht="25" customHeight="1" spans="1:14">
      <c r="A354" s="37">
        <f>COUNTA($A$4:A353)</f>
        <v>221</v>
      </c>
      <c r="B354" s="73" t="s">
        <v>330</v>
      </c>
      <c r="C354" s="33" t="s">
        <v>530</v>
      </c>
      <c r="D354" s="33" t="s">
        <v>87</v>
      </c>
      <c r="E354" s="33" t="s">
        <v>568</v>
      </c>
      <c r="F354" s="33" t="s">
        <v>129</v>
      </c>
      <c r="G354" s="33">
        <v>2</v>
      </c>
      <c r="H354" s="33" t="s">
        <v>448</v>
      </c>
      <c r="I354" s="33" t="s">
        <v>87</v>
      </c>
      <c r="J354" s="33">
        <v>2</v>
      </c>
      <c r="K354" s="37">
        <v>3000</v>
      </c>
      <c r="L354" s="33">
        <v>4320</v>
      </c>
      <c r="M354" s="33" t="s">
        <v>569</v>
      </c>
      <c r="N354" s="33"/>
    </row>
    <row r="355" ht="25" customHeight="1" spans="1:14">
      <c r="A355" s="37"/>
      <c r="B355" s="73"/>
      <c r="C355" s="33"/>
      <c r="D355" s="33"/>
      <c r="E355" s="33"/>
      <c r="F355" s="33"/>
      <c r="G355" s="33"/>
      <c r="H355" s="33" t="s">
        <v>46</v>
      </c>
      <c r="I355" s="33" t="s">
        <v>87</v>
      </c>
      <c r="J355" s="33">
        <v>2</v>
      </c>
      <c r="K355" s="37">
        <v>960</v>
      </c>
      <c r="L355" s="33"/>
      <c r="M355" s="33"/>
      <c r="N355" s="33"/>
    </row>
    <row r="356" ht="25" customHeight="1" spans="1:14">
      <c r="A356" s="37"/>
      <c r="B356" s="73"/>
      <c r="C356" s="33"/>
      <c r="D356" s="33"/>
      <c r="E356" s="33"/>
      <c r="F356" s="33"/>
      <c r="G356" s="33"/>
      <c r="H356" s="37" t="s">
        <v>114</v>
      </c>
      <c r="I356" s="33" t="s">
        <v>87</v>
      </c>
      <c r="J356" s="33">
        <v>1</v>
      </c>
      <c r="K356" s="37">
        <v>360</v>
      </c>
      <c r="L356" s="33"/>
      <c r="M356" s="33"/>
      <c r="N356" s="33"/>
    </row>
    <row r="357" ht="25" customHeight="1" spans="1:14">
      <c r="A357" s="37">
        <f>COUNTA($A$4:A356)</f>
        <v>222</v>
      </c>
      <c r="B357" s="73" t="s">
        <v>330</v>
      </c>
      <c r="C357" s="33" t="s">
        <v>530</v>
      </c>
      <c r="D357" s="33" t="s">
        <v>87</v>
      </c>
      <c r="E357" s="93" t="s">
        <v>570</v>
      </c>
      <c r="F357" s="33" t="s">
        <v>22</v>
      </c>
      <c r="G357" s="33">
        <v>4</v>
      </c>
      <c r="H357" s="33" t="s">
        <v>340</v>
      </c>
      <c r="I357" s="33" t="s">
        <v>87</v>
      </c>
      <c r="J357" s="33">
        <v>2</v>
      </c>
      <c r="K357" s="37">
        <v>640</v>
      </c>
      <c r="L357" s="33">
        <v>2400</v>
      </c>
      <c r="M357" s="33"/>
      <c r="N357" s="33"/>
    </row>
    <row r="358" ht="25" customHeight="1" spans="1:14">
      <c r="A358" s="37"/>
      <c r="B358" s="73"/>
      <c r="C358" s="33"/>
      <c r="D358" s="33"/>
      <c r="E358" s="93"/>
      <c r="F358" s="33"/>
      <c r="G358" s="33"/>
      <c r="H358" s="33" t="s">
        <v>46</v>
      </c>
      <c r="I358" s="33" t="s">
        <v>87</v>
      </c>
      <c r="J358" s="33">
        <v>2</v>
      </c>
      <c r="K358" s="37">
        <v>1280</v>
      </c>
      <c r="L358" s="33"/>
      <c r="M358" s="33"/>
      <c r="N358" s="33"/>
    </row>
    <row r="359" ht="25" customHeight="1" spans="1:14">
      <c r="A359" s="37"/>
      <c r="B359" s="73"/>
      <c r="C359" s="33"/>
      <c r="D359" s="33"/>
      <c r="E359" s="93"/>
      <c r="F359" s="33"/>
      <c r="G359" s="33"/>
      <c r="H359" s="37" t="s">
        <v>114</v>
      </c>
      <c r="I359" s="33" t="s">
        <v>87</v>
      </c>
      <c r="J359" s="33">
        <v>1</v>
      </c>
      <c r="K359" s="37">
        <v>480</v>
      </c>
      <c r="L359" s="33"/>
      <c r="M359" s="33"/>
      <c r="N359" s="33"/>
    </row>
    <row r="360" ht="25" customHeight="1" spans="1:14">
      <c r="A360" s="37">
        <f>COUNTA($A$4:A359)</f>
        <v>223</v>
      </c>
      <c r="B360" s="73" t="s">
        <v>330</v>
      </c>
      <c r="C360" s="33" t="s">
        <v>530</v>
      </c>
      <c r="D360" s="33" t="s">
        <v>571</v>
      </c>
      <c r="E360" s="93" t="s">
        <v>572</v>
      </c>
      <c r="F360" s="33" t="s">
        <v>29</v>
      </c>
      <c r="G360" s="33">
        <v>3</v>
      </c>
      <c r="H360" s="33" t="s">
        <v>340</v>
      </c>
      <c r="I360" s="33" t="s">
        <v>571</v>
      </c>
      <c r="J360" s="33">
        <v>0.8</v>
      </c>
      <c r="K360" s="37">
        <v>256</v>
      </c>
      <c r="L360" s="33">
        <v>1840</v>
      </c>
      <c r="M360" s="33" t="s">
        <v>573</v>
      </c>
      <c r="N360" s="33"/>
    </row>
    <row r="361" ht="25" customHeight="1" spans="1:14">
      <c r="A361" s="37"/>
      <c r="B361" s="73"/>
      <c r="C361" s="33"/>
      <c r="D361" s="33"/>
      <c r="E361" s="93"/>
      <c r="F361" s="33"/>
      <c r="G361" s="33"/>
      <c r="H361" s="37" t="s">
        <v>114</v>
      </c>
      <c r="I361" s="33" t="s">
        <v>571</v>
      </c>
      <c r="J361" s="33">
        <v>3.3</v>
      </c>
      <c r="K361" s="37">
        <v>1584</v>
      </c>
      <c r="L361" s="33"/>
      <c r="M361" s="33"/>
      <c r="N361" s="33"/>
    </row>
    <row r="362" ht="25" customHeight="1" spans="1:14">
      <c r="A362" s="37">
        <f>COUNTA($A$4:A361)</f>
        <v>224</v>
      </c>
      <c r="B362" s="73" t="s">
        <v>330</v>
      </c>
      <c r="C362" s="33" t="s">
        <v>530</v>
      </c>
      <c r="D362" s="33" t="s">
        <v>571</v>
      </c>
      <c r="E362" s="93" t="s">
        <v>574</v>
      </c>
      <c r="F362" s="33" t="s">
        <v>29</v>
      </c>
      <c r="G362" s="33">
        <v>2</v>
      </c>
      <c r="H362" s="33" t="s">
        <v>46</v>
      </c>
      <c r="I362" s="33" t="s">
        <v>571</v>
      </c>
      <c r="J362" s="33">
        <v>1</v>
      </c>
      <c r="K362" s="37">
        <v>640</v>
      </c>
      <c r="L362" s="37">
        <v>640</v>
      </c>
      <c r="M362" s="33"/>
      <c r="N362" s="33"/>
    </row>
    <row r="363" ht="25" customHeight="1" spans="1:14">
      <c r="A363" s="37">
        <f>COUNTA($A$4:A362)</f>
        <v>225</v>
      </c>
      <c r="B363" s="73" t="s">
        <v>330</v>
      </c>
      <c r="C363" s="33" t="s">
        <v>530</v>
      </c>
      <c r="D363" s="33" t="s">
        <v>571</v>
      </c>
      <c r="E363" s="93" t="s">
        <v>575</v>
      </c>
      <c r="F363" s="33" t="s">
        <v>29</v>
      </c>
      <c r="G363" s="33">
        <v>2</v>
      </c>
      <c r="H363" s="33" t="s">
        <v>340</v>
      </c>
      <c r="I363" s="33" t="s">
        <v>571</v>
      </c>
      <c r="J363" s="33">
        <v>5</v>
      </c>
      <c r="K363" s="37">
        <v>1600</v>
      </c>
      <c r="L363" s="33">
        <v>2520</v>
      </c>
      <c r="M363" s="33" t="s">
        <v>576</v>
      </c>
      <c r="N363" s="33"/>
    </row>
    <row r="364" ht="25" customHeight="1" spans="1:14">
      <c r="A364" s="37"/>
      <c r="B364" s="73"/>
      <c r="C364" s="33"/>
      <c r="D364" s="33"/>
      <c r="E364" s="93"/>
      <c r="F364" s="33"/>
      <c r="G364" s="33"/>
      <c r="H364" s="33" t="s">
        <v>46</v>
      </c>
      <c r="I364" s="33" t="s">
        <v>571</v>
      </c>
      <c r="J364" s="33">
        <v>4</v>
      </c>
      <c r="K364" s="37">
        <v>2560</v>
      </c>
      <c r="L364" s="33"/>
      <c r="M364" s="33"/>
      <c r="N364" s="33"/>
    </row>
    <row r="365" ht="25" customHeight="1" spans="1:14">
      <c r="A365" s="37">
        <f>COUNTA($A$4:A364)</f>
        <v>226</v>
      </c>
      <c r="B365" s="73" t="s">
        <v>330</v>
      </c>
      <c r="C365" s="66" t="s">
        <v>577</v>
      </c>
      <c r="D365" s="66" t="s">
        <v>578</v>
      </c>
      <c r="E365" s="66" t="s">
        <v>579</v>
      </c>
      <c r="F365" s="33" t="s">
        <v>227</v>
      </c>
      <c r="G365" s="66">
        <v>1</v>
      </c>
      <c r="H365" s="33" t="s">
        <v>334</v>
      </c>
      <c r="I365" s="66" t="s">
        <v>580</v>
      </c>
      <c r="J365" s="66">
        <v>2</v>
      </c>
      <c r="K365" s="66">
        <v>480</v>
      </c>
      <c r="L365" s="66">
        <v>480</v>
      </c>
      <c r="M365" s="33"/>
      <c r="N365" s="33"/>
    </row>
    <row r="366" ht="25" customHeight="1" spans="1:14">
      <c r="A366" s="37">
        <f>COUNTA($A$4:A365)</f>
        <v>227</v>
      </c>
      <c r="B366" s="73" t="s">
        <v>330</v>
      </c>
      <c r="C366" s="66" t="s">
        <v>577</v>
      </c>
      <c r="D366" s="66" t="s">
        <v>578</v>
      </c>
      <c r="E366" s="66" t="s">
        <v>581</v>
      </c>
      <c r="F366" s="33" t="s">
        <v>29</v>
      </c>
      <c r="G366" s="66">
        <v>6</v>
      </c>
      <c r="H366" s="33" t="s">
        <v>334</v>
      </c>
      <c r="I366" s="66" t="s">
        <v>580</v>
      </c>
      <c r="J366" s="66">
        <v>2</v>
      </c>
      <c r="K366" s="66">
        <v>640</v>
      </c>
      <c r="L366" s="66">
        <v>1920</v>
      </c>
      <c r="M366" s="33"/>
      <c r="N366" s="33"/>
    </row>
    <row r="367" ht="30" customHeight="1" spans="1:14">
      <c r="A367" s="37"/>
      <c r="B367" s="73"/>
      <c r="C367" s="66"/>
      <c r="D367" s="66"/>
      <c r="E367" s="66"/>
      <c r="F367" s="33"/>
      <c r="G367" s="66"/>
      <c r="H367" s="33" t="s">
        <v>582</v>
      </c>
      <c r="I367" s="66"/>
      <c r="J367" s="66">
        <v>2</v>
      </c>
      <c r="K367" s="66">
        <v>1280</v>
      </c>
      <c r="L367" s="66"/>
      <c r="M367" s="33"/>
      <c r="N367" s="33"/>
    </row>
    <row r="368" ht="25" customHeight="1" spans="1:14">
      <c r="A368" s="37">
        <f>COUNTA($A$4:A367)</f>
        <v>228</v>
      </c>
      <c r="B368" s="73" t="s">
        <v>330</v>
      </c>
      <c r="C368" s="66" t="s">
        <v>577</v>
      </c>
      <c r="D368" s="66" t="s">
        <v>578</v>
      </c>
      <c r="E368" s="66" t="s">
        <v>583</v>
      </c>
      <c r="F368" s="33" t="s">
        <v>34</v>
      </c>
      <c r="G368" s="66">
        <v>6</v>
      </c>
      <c r="H368" s="33" t="s">
        <v>334</v>
      </c>
      <c r="I368" s="66" t="s">
        <v>580</v>
      </c>
      <c r="J368" s="66">
        <v>1.1</v>
      </c>
      <c r="K368" s="66">
        <v>352</v>
      </c>
      <c r="L368" s="66">
        <v>856</v>
      </c>
      <c r="M368" s="33"/>
      <c r="N368" s="33"/>
    </row>
    <row r="369" ht="25" customHeight="1" spans="1:14">
      <c r="A369" s="37"/>
      <c r="B369" s="73"/>
      <c r="C369" s="66"/>
      <c r="D369" s="66"/>
      <c r="E369" s="66"/>
      <c r="F369" s="33"/>
      <c r="G369" s="66"/>
      <c r="H369" s="33" t="s">
        <v>335</v>
      </c>
      <c r="I369" s="66"/>
      <c r="J369" s="66">
        <v>42</v>
      </c>
      <c r="K369" s="66">
        <v>504</v>
      </c>
      <c r="L369" s="66"/>
      <c r="M369" s="33"/>
      <c r="N369" s="33"/>
    </row>
    <row r="370" ht="25" customHeight="1" spans="1:14">
      <c r="A370" s="37">
        <f>COUNTA($A$4:A369)</f>
        <v>229</v>
      </c>
      <c r="B370" s="73" t="s">
        <v>330</v>
      </c>
      <c r="C370" s="66" t="s">
        <v>577</v>
      </c>
      <c r="D370" s="33" t="s">
        <v>584</v>
      </c>
      <c r="E370" s="66" t="s">
        <v>585</v>
      </c>
      <c r="F370" s="33" t="s">
        <v>56</v>
      </c>
      <c r="G370" s="66">
        <v>5</v>
      </c>
      <c r="H370" s="33" t="s">
        <v>340</v>
      </c>
      <c r="I370" s="66" t="s">
        <v>586</v>
      </c>
      <c r="J370" s="66">
        <v>1.5</v>
      </c>
      <c r="K370" s="66">
        <v>480</v>
      </c>
      <c r="L370" s="66">
        <v>2784</v>
      </c>
      <c r="M370" s="33"/>
      <c r="N370" s="33"/>
    </row>
    <row r="371" ht="25" customHeight="1" spans="1:14">
      <c r="A371" s="37"/>
      <c r="B371" s="73"/>
      <c r="C371" s="66"/>
      <c r="D371" s="33"/>
      <c r="E371" s="66"/>
      <c r="F371" s="33"/>
      <c r="G371" s="66"/>
      <c r="H371" s="33" t="s">
        <v>46</v>
      </c>
      <c r="I371" s="66"/>
      <c r="J371" s="66">
        <v>3.6</v>
      </c>
      <c r="K371" s="66">
        <v>2304</v>
      </c>
      <c r="L371" s="66"/>
      <c r="M371" s="33"/>
      <c r="N371" s="33"/>
    </row>
    <row r="372" ht="25" customHeight="1" spans="1:14">
      <c r="A372" s="37">
        <f>COUNTA($A$4:A371)</f>
        <v>230</v>
      </c>
      <c r="B372" s="73" t="s">
        <v>330</v>
      </c>
      <c r="C372" s="66" t="s">
        <v>577</v>
      </c>
      <c r="D372" s="66" t="s">
        <v>587</v>
      </c>
      <c r="E372" s="66" t="s">
        <v>588</v>
      </c>
      <c r="F372" s="33" t="s">
        <v>56</v>
      </c>
      <c r="G372" s="66">
        <v>1</v>
      </c>
      <c r="H372" s="33" t="s">
        <v>508</v>
      </c>
      <c r="I372" s="66" t="s">
        <v>589</v>
      </c>
      <c r="J372" s="66">
        <v>1</v>
      </c>
      <c r="K372" s="66">
        <v>400</v>
      </c>
      <c r="L372" s="66">
        <v>400</v>
      </c>
      <c r="M372" s="33" t="s">
        <v>590</v>
      </c>
      <c r="N372" s="33"/>
    </row>
    <row r="373" ht="25" customHeight="1" spans="1:14">
      <c r="A373" s="37">
        <f>COUNTA($A$4:A372)</f>
        <v>231</v>
      </c>
      <c r="B373" s="73" t="s">
        <v>330</v>
      </c>
      <c r="C373" s="66" t="s">
        <v>577</v>
      </c>
      <c r="D373" s="66" t="s">
        <v>587</v>
      </c>
      <c r="E373" s="66" t="s">
        <v>591</v>
      </c>
      <c r="F373" s="33" t="s">
        <v>227</v>
      </c>
      <c r="G373" s="66">
        <v>3</v>
      </c>
      <c r="H373" s="33" t="s">
        <v>46</v>
      </c>
      <c r="I373" s="66" t="s">
        <v>589</v>
      </c>
      <c r="J373" s="66">
        <v>2</v>
      </c>
      <c r="K373" s="66">
        <v>960</v>
      </c>
      <c r="L373" s="66">
        <v>960</v>
      </c>
      <c r="M373" s="33" t="s">
        <v>592</v>
      </c>
      <c r="N373" s="33"/>
    </row>
    <row r="374" ht="25" customHeight="1" spans="1:14">
      <c r="A374" s="37">
        <f>COUNTA($A$4:A373)</f>
        <v>232</v>
      </c>
      <c r="B374" s="73" t="s">
        <v>330</v>
      </c>
      <c r="C374" s="66" t="s">
        <v>577</v>
      </c>
      <c r="D374" s="66" t="s">
        <v>587</v>
      </c>
      <c r="E374" s="66" t="s">
        <v>593</v>
      </c>
      <c r="F374" s="33" t="s">
        <v>129</v>
      </c>
      <c r="G374" s="66">
        <v>5</v>
      </c>
      <c r="H374" s="33" t="s">
        <v>46</v>
      </c>
      <c r="I374" s="66" t="s">
        <v>589</v>
      </c>
      <c r="J374" s="66">
        <v>5.2</v>
      </c>
      <c r="K374" s="66">
        <v>2496</v>
      </c>
      <c r="L374" s="66">
        <v>2496</v>
      </c>
      <c r="M374" s="33" t="s">
        <v>594</v>
      </c>
      <c r="N374" s="33"/>
    </row>
    <row r="375" ht="25" customHeight="1" spans="1:14">
      <c r="A375" s="37">
        <f>COUNTA($A$4:A374)</f>
        <v>233</v>
      </c>
      <c r="B375" s="73" t="s">
        <v>330</v>
      </c>
      <c r="C375" s="66" t="s">
        <v>577</v>
      </c>
      <c r="D375" s="66" t="s">
        <v>587</v>
      </c>
      <c r="E375" s="66" t="s">
        <v>595</v>
      </c>
      <c r="F375" s="33" t="s">
        <v>129</v>
      </c>
      <c r="G375" s="66">
        <v>3</v>
      </c>
      <c r="H375" s="33" t="s">
        <v>46</v>
      </c>
      <c r="I375" s="66" t="s">
        <v>589</v>
      </c>
      <c r="J375" s="66">
        <v>4</v>
      </c>
      <c r="K375" s="66">
        <v>1920</v>
      </c>
      <c r="L375" s="66">
        <v>1920</v>
      </c>
      <c r="M375" s="33" t="s">
        <v>596</v>
      </c>
      <c r="N375" s="33"/>
    </row>
    <row r="376" ht="25" customHeight="1" spans="1:14">
      <c r="A376" s="37">
        <f>COUNTA($A$4:A375)</f>
        <v>234</v>
      </c>
      <c r="B376" s="73" t="s">
        <v>330</v>
      </c>
      <c r="C376" s="66" t="s">
        <v>577</v>
      </c>
      <c r="D376" s="66" t="s">
        <v>587</v>
      </c>
      <c r="E376" s="66" t="s">
        <v>597</v>
      </c>
      <c r="F376" s="33" t="s">
        <v>129</v>
      </c>
      <c r="G376" s="66">
        <v>2</v>
      </c>
      <c r="H376" s="33" t="s">
        <v>46</v>
      </c>
      <c r="I376" s="66" t="s">
        <v>589</v>
      </c>
      <c r="J376" s="66">
        <v>2.5</v>
      </c>
      <c r="K376" s="66">
        <v>1200</v>
      </c>
      <c r="L376" s="66">
        <v>1200</v>
      </c>
      <c r="M376" s="33"/>
      <c r="N376" s="33"/>
    </row>
    <row r="377" ht="25" customHeight="1" spans="1:14">
      <c r="A377" s="37">
        <f>COUNTA($A$4:A376)</f>
        <v>235</v>
      </c>
      <c r="B377" s="73" t="s">
        <v>330</v>
      </c>
      <c r="C377" s="66" t="s">
        <v>577</v>
      </c>
      <c r="D377" s="66" t="s">
        <v>587</v>
      </c>
      <c r="E377" s="66" t="s">
        <v>598</v>
      </c>
      <c r="F377" s="33" t="s">
        <v>34</v>
      </c>
      <c r="G377" s="66">
        <v>1</v>
      </c>
      <c r="H377" s="66" t="s">
        <v>427</v>
      </c>
      <c r="I377" s="66" t="s">
        <v>589</v>
      </c>
      <c r="J377" s="66">
        <v>1.1</v>
      </c>
      <c r="K377" s="66">
        <v>440</v>
      </c>
      <c r="L377" s="66">
        <v>440</v>
      </c>
      <c r="M377" s="33" t="s">
        <v>599</v>
      </c>
      <c r="N377" s="33"/>
    </row>
    <row r="378" ht="25" customHeight="1" spans="1:14">
      <c r="A378" s="37">
        <f>COUNTA($A$4:A377)</f>
        <v>236</v>
      </c>
      <c r="B378" s="73" t="s">
        <v>330</v>
      </c>
      <c r="C378" s="66" t="s">
        <v>577</v>
      </c>
      <c r="D378" s="66" t="s">
        <v>587</v>
      </c>
      <c r="E378" s="66" t="s">
        <v>600</v>
      </c>
      <c r="F378" s="33" t="s">
        <v>56</v>
      </c>
      <c r="G378" s="66">
        <v>3</v>
      </c>
      <c r="H378" s="33" t="s">
        <v>46</v>
      </c>
      <c r="I378" s="66" t="s">
        <v>589</v>
      </c>
      <c r="J378" s="66">
        <v>1.45</v>
      </c>
      <c r="K378" s="66">
        <v>928</v>
      </c>
      <c r="L378" s="93">
        <v>928</v>
      </c>
      <c r="M378" s="33"/>
      <c r="N378" s="33"/>
    </row>
    <row r="379" ht="30" customHeight="1" spans="1:14">
      <c r="A379" s="37"/>
      <c r="B379" s="73"/>
      <c r="C379" s="66"/>
      <c r="D379" s="66"/>
      <c r="E379" s="66"/>
      <c r="F379" s="33"/>
      <c r="G379" s="66"/>
      <c r="H379" s="33" t="s">
        <v>582</v>
      </c>
      <c r="I379" s="66"/>
      <c r="J379" s="66"/>
      <c r="K379" s="66"/>
      <c r="L379" s="93"/>
      <c r="M379" s="33"/>
      <c r="N379" s="33"/>
    </row>
    <row r="380" ht="25" customHeight="1" spans="1:14">
      <c r="A380" s="37">
        <f>COUNTA($A$4:A379)</f>
        <v>237</v>
      </c>
      <c r="B380" s="73" t="s">
        <v>330</v>
      </c>
      <c r="C380" s="66" t="s">
        <v>577</v>
      </c>
      <c r="D380" s="33" t="s">
        <v>601</v>
      </c>
      <c r="E380" s="66" t="s">
        <v>602</v>
      </c>
      <c r="F380" s="68" t="s">
        <v>56</v>
      </c>
      <c r="G380" s="66">
        <v>1</v>
      </c>
      <c r="H380" s="33" t="s">
        <v>46</v>
      </c>
      <c r="I380" s="66" t="s">
        <v>603</v>
      </c>
      <c r="J380" s="66">
        <v>1.5</v>
      </c>
      <c r="K380" s="68">
        <v>960</v>
      </c>
      <c r="L380" s="68">
        <v>960</v>
      </c>
      <c r="M380" s="33"/>
      <c r="N380" s="33"/>
    </row>
    <row r="381" ht="25" customHeight="1" spans="1:14">
      <c r="A381" s="37">
        <f>COUNTA($A$4:A380)</f>
        <v>238</v>
      </c>
      <c r="B381" s="73" t="s">
        <v>330</v>
      </c>
      <c r="C381" s="66" t="s">
        <v>577</v>
      </c>
      <c r="D381" s="33" t="s">
        <v>601</v>
      </c>
      <c r="E381" s="66" t="s">
        <v>604</v>
      </c>
      <c r="F381" s="33" t="s">
        <v>29</v>
      </c>
      <c r="G381" s="66">
        <v>7</v>
      </c>
      <c r="H381" s="33" t="s">
        <v>340</v>
      </c>
      <c r="I381" s="66" t="s">
        <v>605</v>
      </c>
      <c r="J381" s="66">
        <v>1.3</v>
      </c>
      <c r="K381" s="66">
        <v>416</v>
      </c>
      <c r="L381" s="93">
        <v>1760</v>
      </c>
      <c r="M381" s="33"/>
      <c r="N381" s="33"/>
    </row>
    <row r="382" ht="25" customHeight="1" spans="1:14">
      <c r="A382" s="37"/>
      <c r="B382" s="73"/>
      <c r="C382" s="66"/>
      <c r="D382" s="33"/>
      <c r="E382" s="66"/>
      <c r="F382" s="33"/>
      <c r="G382" s="66"/>
      <c r="H382" s="33" t="s">
        <v>46</v>
      </c>
      <c r="I382" s="66"/>
      <c r="J382" s="66">
        <v>2.1</v>
      </c>
      <c r="K382" s="66">
        <v>1344</v>
      </c>
      <c r="L382" s="93"/>
      <c r="M382" s="33"/>
      <c r="N382" s="33"/>
    </row>
    <row r="383" ht="25" customHeight="1" spans="1:14">
      <c r="A383" s="37">
        <f>COUNTA($A$4:A382)</f>
        <v>239</v>
      </c>
      <c r="B383" s="73" t="s">
        <v>330</v>
      </c>
      <c r="C383" s="66" t="s">
        <v>577</v>
      </c>
      <c r="D383" s="33" t="s">
        <v>601</v>
      </c>
      <c r="E383" s="66" t="s">
        <v>606</v>
      </c>
      <c r="F383" s="33" t="s">
        <v>22</v>
      </c>
      <c r="G383" s="66">
        <v>4</v>
      </c>
      <c r="H383" s="33" t="s">
        <v>46</v>
      </c>
      <c r="I383" s="66" t="s">
        <v>605</v>
      </c>
      <c r="J383" s="66">
        <v>4.5</v>
      </c>
      <c r="K383" s="66">
        <v>2880</v>
      </c>
      <c r="L383" s="66">
        <v>2880</v>
      </c>
      <c r="M383" s="33"/>
      <c r="N383" s="33"/>
    </row>
    <row r="384" ht="30" customHeight="1" spans="1:14">
      <c r="A384" s="94">
        <f>COUNTA($A$4:A383)</f>
        <v>240</v>
      </c>
      <c r="B384" s="95" t="s">
        <v>607</v>
      </c>
      <c r="C384" s="37" t="s">
        <v>608</v>
      </c>
      <c r="D384" s="37" t="s">
        <v>609</v>
      </c>
      <c r="E384" s="37" t="s">
        <v>610</v>
      </c>
      <c r="F384" s="37" t="s">
        <v>22</v>
      </c>
      <c r="G384" s="37">
        <v>3</v>
      </c>
      <c r="H384" s="37" t="s">
        <v>611</v>
      </c>
      <c r="I384" s="37" t="s">
        <v>609</v>
      </c>
      <c r="J384" s="37" t="s">
        <v>612</v>
      </c>
      <c r="K384" s="37">
        <v>3840</v>
      </c>
      <c r="L384" s="37">
        <v>3840</v>
      </c>
      <c r="M384" s="37">
        <v>0</v>
      </c>
      <c r="N384" s="37" t="s">
        <v>613</v>
      </c>
    </row>
    <row r="385" ht="30" customHeight="1" spans="1:14">
      <c r="A385" s="94">
        <f>COUNTA($A$4:A384)</f>
        <v>241</v>
      </c>
      <c r="B385" s="37" t="s">
        <v>607</v>
      </c>
      <c r="C385" s="37" t="s">
        <v>608</v>
      </c>
      <c r="D385" s="37" t="s">
        <v>609</v>
      </c>
      <c r="E385" s="37" t="s">
        <v>614</v>
      </c>
      <c r="F385" s="96" t="s">
        <v>22</v>
      </c>
      <c r="G385" s="96">
        <v>6</v>
      </c>
      <c r="H385" s="37" t="s">
        <v>611</v>
      </c>
      <c r="I385" s="96" t="s">
        <v>609</v>
      </c>
      <c r="J385" s="37" t="s">
        <v>615</v>
      </c>
      <c r="K385" s="37">
        <v>1280</v>
      </c>
      <c r="L385" s="37">
        <v>1280</v>
      </c>
      <c r="M385" s="37">
        <v>1120</v>
      </c>
      <c r="N385" s="37"/>
    </row>
    <row r="386" ht="26" customHeight="1" spans="1:14">
      <c r="A386" s="97">
        <f>COUNTA($A$4:A385)</f>
        <v>242</v>
      </c>
      <c r="B386" s="37" t="s">
        <v>607</v>
      </c>
      <c r="C386" s="37" t="s">
        <v>608</v>
      </c>
      <c r="D386" s="37" t="s">
        <v>616</v>
      </c>
      <c r="E386" s="37" t="s">
        <v>617</v>
      </c>
      <c r="F386" s="37" t="s">
        <v>29</v>
      </c>
      <c r="G386" s="37">
        <v>1</v>
      </c>
      <c r="H386" s="37" t="s">
        <v>140</v>
      </c>
      <c r="I386" s="37" t="s">
        <v>616</v>
      </c>
      <c r="J386" s="37" t="s">
        <v>618</v>
      </c>
      <c r="K386" s="37">
        <v>320</v>
      </c>
      <c r="L386" s="37">
        <v>960</v>
      </c>
      <c r="M386" s="37">
        <v>0</v>
      </c>
      <c r="N386" s="37"/>
    </row>
    <row r="387" ht="26" customHeight="1" spans="1:14">
      <c r="A387" s="98"/>
      <c r="B387" s="37"/>
      <c r="C387" s="37"/>
      <c r="D387" s="37"/>
      <c r="E387" s="37"/>
      <c r="F387" s="37"/>
      <c r="G387" s="37"/>
      <c r="H387" s="37" t="s">
        <v>619</v>
      </c>
      <c r="I387" s="37" t="s">
        <v>616</v>
      </c>
      <c r="J387" s="37" t="s">
        <v>615</v>
      </c>
      <c r="K387" s="37">
        <v>640</v>
      </c>
      <c r="L387" s="37"/>
      <c r="M387" s="65"/>
      <c r="N387" s="65"/>
    </row>
    <row r="388" ht="30" customHeight="1" spans="1:14">
      <c r="A388" s="94">
        <f>COUNTA($A$4:A387)</f>
        <v>243</v>
      </c>
      <c r="B388" s="37" t="s">
        <v>607</v>
      </c>
      <c r="C388" s="37" t="s">
        <v>608</v>
      </c>
      <c r="D388" s="37" t="s">
        <v>63</v>
      </c>
      <c r="E388" s="37" t="s">
        <v>620</v>
      </c>
      <c r="F388" s="37" t="s">
        <v>26</v>
      </c>
      <c r="G388" s="37">
        <v>3</v>
      </c>
      <c r="H388" s="37" t="s">
        <v>611</v>
      </c>
      <c r="I388" s="37" t="s">
        <v>63</v>
      </c>
      <c r="J388" s="37" t="s">
        <v>621</v>
      </c>
      <c r="K388" s="37">
        <v>1920</v>
      </c>
      <c r="L388" s="37">
        <v>1920</v>
      </c>
      <c r="M388" s="37">
        <v>0</v>
      </c>
      <c r="N388" s="37"/>
    </row>
    <row r="389" ht="26" customHeight="1" spans="1:14">
      <c r="A389" s="94">
        <f>COUNTA($A$4:A388)</f>
        <v>244</v>
      </c>
      <c r="B389" s="95" t="s">
        <v>607</v>
      </c>
      <c r="C389" s="37" t="s">
        <v>622</v>
      </c>
      <c r="D389" s="37" t="s">
        <v>623</v>
      </c>
      <c r="E389" s="37" t="s">
        <v>624</v>
      </c>
      <c r="F389" s="96" t="s">
        <v>34</v>
      </c>
      <c r="G389" s="37">
        <v>2</v>
      </c>
      <c r="H389" s="37" t="s">
        <v>66</v>
      </c>
      <c r="I389" s="37" t="s">
        <v>623</v>
      </c>
      <c r="J389" s="37" t="s">
        <v>625</v>
      </c>
      <c r="K389" s="37">
        <v>480</v>
      </c>
      <c r="L389" s="37">
        <v>480</v>
      </c>
      <c r="M389" s="37">
        <v>640</v>
      </c>
      <c r="N389" s="37"/>
    </row>
    <row r="390" ht="26" customHeight="1" spans="1:14">
      <c r="A390" s="97">
        <f>COUNTA($A$4:A389)</f>
        <v>245</v>
      </c>
      <c r="B390" s="37" t="s">
        <v>607</v>
      </c>
      <c r="C390" s="37" t="s">
        <v>622</v>
      </c>
      <c r="D390" s="37" t="s">
        <v>626</v>
      </c>
      <c r="E390" s="37" t="s">
        <v>627</v>
      </c>
      <c r="F390" s="37" t="s">
        <v>49</v>
      </c>
      <c r="G390" s="37">
        <v>2</v>
      </c>
      <c r="H390" s="37" t="s">
        <v>619</v>
      </c>
      <c r="I390" s="37" t="s">
        <v>626</v>
      </c>
      <c r="J390" s="37" t="s">
        <v>628</v>
      </c>
      <c r="K390" s="37">
        <v>800</v>
      </c>
      <c r="L390" s="37">
        <v>1232</v>
      </c>
      <c r="M390" s="37">
        <v>0</v>
      </c>
      <c r="N390" s="37"/>
    </row>
    <row r="391" ht="26" customHeight="1" spans="1:14">
      <c r="A391" s="98"/>
      <c r="B391" s="37"/>
      <c r="C391" s="37"/>
      <c r="D391" s="37"/>
      <c r="E391" s="37"/>
      <c r="F391" s="37"/>
      <c r="G391" s="37"/>
      <c r="H391" s="37" t="s">
        <v>66</v>
      </c>
      <c r="I391" s="37" t="s">
        <v>626</v>
      </c>
      <c r="J391" s="37" t="s">
        <v>629</v>
      </c>
      <c r="K391" s="37">
        <v>432</v>
      </c>
      <c r="L391" s="37"/>
      <c r="M391" s="37"/>
      <c r="N391" s="37"/>
    </row>
    <row r="392" ht="26" customHeight="1" spans="1:14">
      <c r="A392" s="94">
        <f>COUNTA($A$4:A391)</f>
        <v>246</v>
      </c>
      <c r="B392" s="95" t="s">
        <v>607</v>
      </c>
      <c r="C392" s="37" t="s">
        <v>622</v>
      </c>
      <c r="D392" s="37" t="s">
        <v>626</v>
      </c>
      <c r="E392" s="37" t="s">
        <v>630</v>
      </c>
      <c r="F392" s="37" t="s">
        <v>93</v>
      </c>
      <c r="G392" s="37">
        <v>2</v>
      </c>
      <c r="H392" s="37" t="s">
        <v>140</v>
      </c>
      <c r="I392" s="37" t="s">
        <v>631</v>
      </c>
      <c r="J392" s="37" t="s">
        <v>632</v>
      </c>
      <c r="K392" s="37">
        <v>1200</v>
      </c>
      <c r="L392" s="37">
        <v>1200</v>
      </c>
      <c r="M392" s="37">
        <v>0</v>
      </c>
      <c r="N392" s="37"/>
    </row>
    <row r="393" ht="26" customHeight="1" spans="1:14">
      <c r="A393" s="97">
        <f>COUNTA($A$4:A392)</f>
        <v>247</v>
      </c>
      <c r="B393" s="37" t="s">
        <v>607</v>
      </c>
      <c r="C393" s="37" t="s">
        <v>633</v>
      </c>
      <c r="D393" s="37" t="s">
        <v>20</v>
      </c>
      <c r="E393" s="37" t="s">
        <v>634</v>
      </c>
      <c r="F393" s="37" t="s">
        <v>22</v>
      </c>
      <c r="G393" s="37">
        <v>4</v>
      </c>
      <c r="H393" s="37" t="s">
        <v>66</v>
      </c>
      <c r="I393" s="37" t="s">
        <v>20</v>
      </c>
      <c r="J393" s="37" t="s">
        <v>635</v>
      </c>
      <c r="K393" s="37">
        <v>360</v>
      </c>
      <c r="L393" s="37">
        <v>552</v>
      </c>
      <c r="M393" s="37">
        <v>0</v>
      </c>
      <c r="N393" s="37"/>
    </row>
    <row r="394" ht="26" customHeight="1" spans="1:14">
      <c r="A394" s="98"/>
      <c r="B394" s="65"/>
      <c r="C394" s="37"/>
      <c r="D394" s="65"/>
      <c r="E394" s="65"/>
      <c r="F394" s="65"/>
      <c r="G394" s="65"/>
      <c r="H394" s="37" t="s">
        <v>140</v>
      </c>
      <c r="I394" s="37" t="s">
        <v>20</v>
      </c>
      <c r="J394" s="37" t="s">
        <v>636</v>
      </c>
      <c r="K394" s="37">
        <v>192</v>
      </c>
      <c r="L394" s="37"/>
      <c r="M394" s="37"/>
      <c r="N394" s="95"/>
    </row>
    <row r="395" ht="26" customHeight="1" spans="1:14">
      <c r="A395" s="97">
        <f>COUNTA($A$4:A394)</f>
        <v>248</v>
      </c>
      <c r="B395" s="85" t="s">
        <v>607</v>
      </c>
      <c r="C395" s="85" t="s">
        <v>633</v>
      </c>
      <c r="D395" s="85" t="s">
        <v>637</v>
      </c>
      <c r="E395" s="85" t="s">
        <v>638</v>
      </c>
      <c r="F395" s="99" t="s">
        <v>34</v>
      </c>
      <c r="G395" s="85">
        <v>6</v>
      </c>
      <c r="H395" s="37" t="s">
        <v>38</v>
      </c>
      <c r="I395" s="37" t="s">
        <v>637</v>
      </c>
      <c r="J395" s="37" t="s">
        <v>639</v>
      </c>
      <c r="K395" s="37">
        <v>576</v>
      </c>
      <c r="L395" s="85">
        <v>960</v>
      </c>
      <c r="M395" s="85">
        <v>0</v>
      </c>
      <c r="N395" s="85"/>
    </row>
    <row r="396" ht="26" customHeight="1" spans="1:14">
      <c r="A396" s="98"/>
      <c r="B396" s="71"/>
      <c r="C396" s="71"/>
      <c r="D396" s="71"/>
      <c r="E396" s="71"/>
      <c r="F396" s="100"/>
      <c r="G396" s="71"/>
      <c r="H396" s="37" t="s">
        <v>140</v>
      </c>
      <c r="I396" s="37" t="s">
        <v>637</v>
      </c>
      <c r="J396" s="37" t="s">
        <v>640</v>
      </c>
      <c r="K396" s="37">
        <v>384</v>
      </c>
      <c r="L396" s="71"/>
      <c r="M396" s="71"/>
      <c r="N396" s="71"/>
    </row>
    <row r="397" ht="26" customHeight="1" spans="1:14">
      <c r="A397" s="94">
        <f>COUNTA($A$4:A396)</f>
        <v>249</v>
      </c>
      <c r="B397" s="37" t="s">
        <v>607</v>
      </c>
      <c r="C397" s="37" t="s">
        <v>633</v>
      </c>
      <c r="D397" s="37" t="s">
        <v>20</v>
      </c>
      <c r="E397" s="37" t="s">
        <v>641</v>
      </c>
      <c r="F397" s="37" t="s">
        <v>56</v>
      </c>
      <c r="G397" s="37">
        <v>1</v>
      </c>
      <c r="H397" s="37" t="s">
        <v>66</v>
      </c>
      <c r="I397" s="37" t="s">
        <v>20</v>
      </c>
      <c r="J397" s="37" t="s">
        <v>635</v>
      </c>
      <c r="K397" s="37">
        <v>360</v>
      </c>
      <c r="L397" s="37">
        <v>360</v>
      </c>
      <c r="M397" s="37">
        <v>0</v>
      </c>
      <c r="N397" s="37"/>
    </row>
    <row r="398" ht="26" customHeight="1" spans="1:14">
      <c r="A398" s="97">
        <f>COUNTA($A$4:A397)</f>
        <v>250</v>
      </c>
      <c r="B398" s="37" t="s">
        <v>607</v>
      </c>
      <c r="C398" s="37" t="s">
        <v>642</v>
      </c>
      <c r="D398" s="37" t="s">
        <v>643</v>
      </c>
      <c r="E398" s="37" t="s">
        <v>644</v>
      </c>
      <c r="F398" s="37" t="s">
        <v>26</v>
      </c>
      <c r="G398" s="37">
        <v>4</v>
      </c>
      <c r="H398" s="37" t="s">
        <v>66</v>
      </c>
      <c r="I398" s="37" t="s">
        <v>643</v>
      </c>
      <c r="J398" s="37" t="s">
        <v>635</v>
      </c>
      <c r="K398" s="37">
        <v>270</v>
      </c>
      <c r="L398" s="37">
        <v>390</v>
      </c>
      <c r="M398" s="37">
        <v>0</v>
      </c>
      <c r="N398" s="37"/>
    </row>
    <row r="399" ht="26" customHeight="1" spans="1:14">
      <c r="A399" s="98"/>
      <c r="B399" s="37"/>
      <c r="C399" s="37"/>
      <c r="D399" s="37"/>
      <c r="E399" s="37"/>
      <c r="F399" s="37"/>
      <c r="G399" s="37"/>
      <c r="H399" s="37" t="s">
        <v>41</v>
      </c>
      <c r="I399" s="37" t="s">
        <v>643</v>
      </c>
      <c r="J399" s="37" t="s">
        <v>618</v>
      </c>
      <c r="K399" s="37">
        <v>120</v>
      </c>
      <c r="L399" s="37"/>
      <c r="M399" s="37"/>
      <c r="N399" s="37"/>
    </row>
    <row r="400" ht="26" customHeight="1" spans="1:14">
      <c r="A400" s="97">
        <f>COUNTA($A$4:A399)</f>
        <v>251</v>
      </c>
      <c r="B400" s="37" t="s">
        <v>607</v>
      </c>
      <c r="C400" s="37" t="s">
        <v>642</v>
      </c>
      <c r="D400" s="37" t="s">
        <v>643</v>
      </c>
      <c r="E400" s="37" t="s">
        <v>645</v>
      </c>
      <c r="F400" s="37" t="s">
        <v>43</v>
      </c>
      <c r="G400" s="37">
        <v>1</v>
      </c>
      <c r="H400" s="37" t="s">
        <v>41</v>
      </c>
      <c r="I400" s="37" t="s">
        <v>643</v>
      </c>
      <c r="J400" s="37" t="s">
        <v>646</v>
      </c>
      <c r="K400" s="37">
        <v>528</v>
      </c>
      <c r="L400" s="37">
        <v>2064</v>
      </c>
      <c r="M400" s="37">
        <v>0</v>
      </c>
      <c r="N400" s="37"/>
    </row>
    <row r="401" ht="30" customHeight="1" spans="1:14">
      <c r="A401" s="98"/>
      <c r="B401" s="65"/>
      <c r="C401" s="37"/>
      <c r="D401" s="37"/>
      <c r="E401" s="37"/>
      <c r="F401" s="37"/>
      <c r="G401" s="37"/>
      <c r="H401" s="37" t="s">
        <v>611</v>
      </c>
      <c r="I401" s="37" t="s">
        <v>643</v>
      </c>
      <c r="J401" s="37" t="s">
        <v>647</v>
      </c>
      <c r="K401" s="37">
        <v>1536</v>
      </c>
      <c r="L401" s="37"/>
      <c r="M401" s="37"/>
      <c r="N401" s="37"/>
    </row>
    <row r="402" ht="30" customHeight="1" spans="1:14">
      <c r="A402" s="94">
        <f>COUNTA($A$4:A401)</f>
        <v>252</v>
      </c>
      <c r="B402" s="37" t="s">
        <v>607</v>
      </c>
      <c r="C402" s="37" t="s">
        <v>642</v>
      </c>
      <c r="D402" s="37" t="s">
        <v>648</v>
      </c>
      <c r="E402" s="37" t="s">
        <v>649</v>
      </c>
      <c r="F402" s="37" t="s">
        <v>34</v>
      </c>
      <c r="G402" s="37">
        <v>5</v>
      </c>
      <c r="H402" s="37" t="s">
        <v>611</v>
      </c>
      <c r="I402" s="37" t="s">
        <v>650</v>
      </c>
      <c r="J402" s="37" t="s">
        <v>651</v>
      </c>
      <c r="K402" s="37">
        <v>4480</v>
      </c>
      <c r="L402" s="37">
        <v>4480</v>
      </c>
      <c r="M402" s="37">
        <v>0</v>
      </c>
      <c r="N402" s="37"/>
    </row>
    <row r="403" ht="26" customHeight="1" spans="1:14">
      <c r="A403" s="94">
        <f>COUNTA($A$4:A402)</f>
        <v>253</v>
      </c>
      <c r="B403" s="37" t="s">
        <v>607</v>
      </c>
      <c r="C403" s="37" t="s">
        <v>642</v>
      </c>
      <c r="D403" s="37" t="s">
        <v>652</v>
      </c>
      <c r="E403" s="37" t="s">
        <v>653</v>
      </c>
      <c r="F403" s="37" t="s">
        <v>49</v>
      </c>
      <c r="G403" s="37">
        <v>4</v>
      </c>
      <c r="H403" s="37" t="s">
        <v>654</v>
      </c>
      <c r="I403" s="37" t="s">
        <v>655</v>
      </c>
      <c r="J403" s="37" t="s">
        <v>656</v>
      </c>
      <c r="K403" s="37">
        <v>1200</v>
      </c>
      <c r="L403" s="37">
        <v>1200</v>
      </c>
      <c r="M403" s="37">
        <v>0</v>
      </c>
      <c r="N403" s="37"/>
    </row>
    <row r="404" ht="30" customHeight="1" spans="1:14">
      <c r="A404" s="94">
        <f>COUNTA($A$4:A403)</f>
        <v>254</v>
      </c>
      <c r="B404" s="37" t="s">
        <v>607</v>
      </c>
      <c r="C404" s="37" t="s">
        <v>642</v>
      </c>
      <c r="D404" s="95" t="s">
        <v>643</v>
      </c>
      <c r="E404" s="37" t="s">
        <v>657</v>
      </c>
      <c r="F404" s="37" t="s">
        <v>43</v>
      </c>
      <c r="G404" s="37">
        <v>3</v>
      </c>
      <c r="H404" s="95" t="s">
        <v>611</v>
      </c>
      <c r="I404" s="95" t="s">
        <v>643</v>
      </c>
      <c r="J404" s="37" t="s">
        <v>647</v>
      </c>
      <c r="K404" s="37">
        <v>1536</v>
      </c>
      <c r="L404" s="37">
        <v>1536</v>
      </c>
      <c r="M404" s="37"/>
      <c r="N404" s="37"/>
    </row>
    <row r="405" ht="26" customHeight="1" spans="1:14">
      <c r="A405" s="101">
        <f>COUNTA($A$4:A404)</f>
        <v>255</v>
      </c>
      <c r="B405" s="102" t="s">
        <v>607</v>
      </c>
      <c r="C405" s="102" t="s">
        <v>642</v>
      </c>
      <c r="D405" s="102" t="s">
        <v>652</v>
      </c>
      <c r="E405" s="102" t="s">
        <v>658</v>
      </c>
      <c r="F405" s="102" t="s">
        <v>358</v>
      </c>
      <c r="G405" s="102">
        <v>6</v>
      </c>
      <c r="H405" s="102" t="s">
        <v>66</v>
      </c>
      <c r="I405" s="102" t="s">
        <v>652</v>
      </c>
      <c r="J405" s="102" t="s">
        <v>659</v>
      </c>
      <c r="K405" s="102">
        <v>405</v>
      </c>
      <c r="L405" s="102">
        <v>5000</v>
      </c>
      <c r="M405" s="102">
        <v>0</v>
      </c>
      <c r="N405" s="102" t="s">
        <v>660</v>
      </c>
    </row>
    <row r="406" ht="26" customHeight="1" spans="1:14">
      <c r="A406" s="103"/>
      <c r="B406" s="102"/>
      <c r="C406" s="102"/>
      <c r="D406" s="102"/>
      <c r="E406" s="102"/>
      <c r="F406" s="102"/>
      <c r="G406" s="102"/>
      <c r="H406" s="102" t="s">
        <v>619</v>
      </c>
      <c r="I406" s="102" t="s">
        <v>652</v>
      </c>
      <c r="J406" s="102" t="s">
        <v>661</v>
      </c>
      <c r="K406" s="102">
        <v>3600</v>
      </c>
      <c r="L406" s="102"/>
      <c r="M406" s="102"/>
      <c r="N406" s="102"/>
    </row>
    <row r="407" ht="26" customHeight="1" spans="1:14">
      <c r="A407" s="104"/>
      <c r="B407" s="102"/>
      <c r="C407" s="102"/>
      <c r="D407" s="102"/>
      <c r="E407" s="102"/>
      <c r="F407" s="102"/>
      <c r="G407" s="102"/>
      <c r="H407" s="102" t="s">
        <v>140</v>
      </c>
      <c r="I407" s="102" t="s">
        <v>652</v>
      </c>
      <c r="J407" s="102" t="s">
        <v>632</v>
      </c>
      <c r="K407" s="102">
        <v>1200</v>
      </c>
      <c r="L407" s="102"/>
      <c r="M407" s="102"/>
      <c r="N407" s="102"/>
    </row>
    <row r="408" ht="26" customHeight="1" spans="1:14">
      <c r="A408" s="37">
        <f>COUNTA($A$4:A407)</f>
        <v>256</v>
      </c>
      <c r="B408" s="37" t="s">
        <v>662</v>
      </c>
      <c r="C408" s="37" t="s">
        <v>663</v>
      </c>
      <c r="D408" s="37" t="s">
        <v>664</v>
      </c>
      <c r="E408" s="37" t="s">
        <v>665</v>
      </c>
      <c r="F408" s="37" t="s">
        <v>129</v>
      </c>
      <c r="G408" s="37">
        <v>3</v>
      </c>
      <c r="H408" s="37" t="s">
        <v>31</v>
      </c>
      <c r="I408" s="37" t="s">
        <v>663</v>
      </c>
      <c r="J408" s="37" t="s">
        <v>632</v>
      </c>
      <c r="K408" s="37">
        <v>360</v>
      </c>
      <c r="L408" s="37">
        <v>360</v>
      </c>
      <c r="M408" s="37"/>
      <c r="N408" s="37"/>
    </row>
    <row r="409" ht="26" customHeight="1" spans="1:14">
      <c r="A409" s="37">
        <f>COUNTA($A$4:A408)</f>
        <v>257</v>
      </c>
      <c r="B409" s="37" t="s">
        <v>662</v>
      </c>
      <c r="C409" s="37" t="s">
        <v>663</v>
      </c>
      <c r="D409" s="37" t="s">
        <v>664</v>
      </c>
      <c r="E409" s="37" t="s">
        <v>666</v>
      </c>
      <c r="F409" s="37" t="s">
        <v>49</v>
      </c>
      <c r="G409" s="37">
        <v>5</v>
      </c>
      <c r="H409" s="37" t="s">
        <v>667</v>
      </c>
      <c r="I409" s="37" t="s">
        <v>663</v>
      </c>
      <c r="J409" s="37" t="s">
        <v>612</v>
      </c>
      <c r="K409" s="37">
        <v>2880</v>
      </c>
      <c r="L409" s="37">
        <v>3200</v>
      </c>
      <c r="M409" s="37"/>
      <c r="N409" s="37"/>
    </row>
    <row r="410" ht="26" customHeight="1" spans="1:14">
      <c r="A410" s="37"/>
      <c r="B410" s="37"/>
      <c r="C410" s="37"/>
      <c r="D410" s="37"/>
      <c r="E410" s="37"/>
      <c r="F410" s="37"/>
      <c r="G410" s="37"/>
      <c r="H410" s="37" t="s">
        <v>619</v>
      </c>
      <c r="I410" s="37"/>
      <c r="J410" s="37" t="s">
        <v>656</v>
      </c>
      <c r="K410" s="37">
        <v>320</v>
      </c>
      <c r="L410" s="37"/>
      <c r="M410" s="37"/>
      <c r="N410" s="37"/>
    </row>
    <row r="411" ht="26" customHeight="1" spans="1:14">
      <c r="A411" s="37">
        <f>COUNTA($A$4:A410)</f>
        <v>258</v>
      </c>
      <c r="B411" s="37" t="s">
        <v>662</v>
      </c>
      <c r="C411" s="37" t="s">
        <v>663</v>
      </c>
      <c r="D411" s="37" t="s">
        <v>664</v>
      </c>
      <c r="E411" s="37" t="s">
        <v>668</v>
      </c>
      <c r="F411" s="37" t="s">
        <v>227</v>
      </c>
      <c r="G411" s="37">
        <v>5</v>
      </c>
      <c r="H411" s="37" t="s">
        <v>157</v>
      </c>
      <c r="I411" s="37" t="s">
        <v>663</v>
      </c>
      <c r="J411" s="37" t="s">
        <v>669</v>
      </c>
      <c r="K411" s="37">
        <v>3360</v>
      </c>
      <c r="L411" s="37">
        <v>3360</v>
      </c>
      <c r="M411" s="37"/>
      <c r="N411" s="37"/>
    </row>
    <row r="412" ht="26" customHeight="1" spans="1:14">
      <c r="A412" s="37">
        <f>COUNTA($A$4:A411)</f>
        <v>259</v>
      </c>
      <c r="B412" s="37" t="s">
        <v>662</v>
      </c>
      <c r="C412" s="37" t="s">
        <v>663</v>
      </c>
      <c r="D412" s="37" t="s">
        <v>670</v>
      </c>
      <c r="E412" s="37" t="s">
        <v>671</v>
      </c>
      <c r="F412" s="37" t="s">
        <v>129</v>
      </c>
      <c r="G412" s="37">
        <v>3</v>
      </c>
      <c r="H412" s="37" t="s">
        <v>672</v>
      </c>
      <c r="I412" s="37" t="s">
        <v>663</v>
      </c>
      <c r="J412" s="37" t="s">
        <v>615</v>
      </c>
      <c r="K412" s="37">
        <v>1440</v>
      </c>
      <c r="L412" s="37">
        <v>2190</v>
      </c>
      <c r="M412" s="37"/>
      <c r="N412" s="37"/>
    </row>
    <row r="413" ht="26" customHeight="1" spans="1:14">
      <c r="A413" s="37"/>
      <c r="B413" s="37"/>
      <c r="C413" s="37"/>
      <c r="D413" s="37"/>
      <c r="E413" s="37"/>
      <c r="F413" s="37"/>
      <c r="G413" s="37"/>
      <c r="H413" s="37" t="s">
        <v>68</v>
      </c>
      <c r="I413" s="37"/>
      <c r="J413" s="37" t="s">
        <v>673</v>
      </c>
      <c r="K413" s="37">
        <v>750</v>
      </c>
      <c r="L413" s="37"/>
      <c r="M413" s="37"/>
      <c r="N413" s="37"/>
    </row>
    <row r="414" ht="26" customHeight="1" spans="1:14">
      <c r="A414" s="37">
        <f>COUNTA($A$4:A413)</f>
        <v>260</v>
      </c>
      <c r="B414" s="37" t="s">
        <v>662</v>
      </c>
      <c r="C414" s="37" t="s">
        <v>663</v>
      </c>
      <c r="D414" s="37" t="s">
        <v>670</v>
      </c>
      <c r="E414" s="37" t="s">
        <v>674</v>
      </c>
      <c r="F414" s="37" t="s">
        <v>22</v>
      </c>
      <c r="G414" s="37">
        <v>5</v>
      </c>
      <c r="H414" s="37" t="s">
        <v>667</v>
      </c>
      <c r="I414" s="37" t="s">
        <v>663</v>
      </c>
      <c r="J414" s="37" t="s">
        <v>621</v>
      </c>
      <c r="K414" s="37">
        <v>140</v>
      </c>
      <c r="L414" s="37">
        <v>140</v>
      </c>
      <c r="M414" s="37">
        <v>4860</v>
      </c>
      <c r="N414" s="37"/>
    </row>
    <row r="415" ht="26" customHeight="1" spans="1:14">
      <c r="A415" s="37">
        <f>COUNTA($A$4:A414)</f>
        <v>261</v>
      </c>
      <c r="B415" s="37" t="s">
        <v>662</v>
      </c>
      <c r="C415" s="37" t="s">
        <v>663</v>
      </c>
      <c r="D415" s="37" t="s">
        <v>675</v>
      </c>
      <c r="E415" s="37" t="s">
        <v>676</v>
      </c>
      <c r="F415" s="37" t="s">
        <v>22</v>
      </c>
      <c r="G415" s="37">
        <v>5</v>
      </c>
      <c r="H415" s="37" t="s">
        <v>68</v>
      </c>
      <c r="I415" s="37" t="s">
        <v>663</v>
      </c>
      <c r="J415" s="37" t="s">
        <v>673</v>
      </c>
      <c r="K415" s="37">
        <v>1000</v>
      </c>
      <c r="L415" s="37">
        <v>1000</v>
      </c>
      <c r="M415" s="37"/>
      <c r="N415" s="37"/>
    </row>
    <row r="416" ht="26" customHeight="1" spans="1:14">
      <c r="A416" s="37">
        <f>COUNTA($A$4:A415)</f>
        <v>262</v>
      </c>
      <c r="B416" s="37" t="s">
        <v>662</v>
      </c>
      <c r="C416" s="37" t="s">
        <v>663</v>
      </c>
      <c r="D416" s="37" t="s">
        <v>677</v>
      </c>
      <c r="E416" s="37" t="s">
        <v>678</v>
      </c>
      <c r="F416" s="37" t="s">
        <v>56</v>
      </c>
      <c r="G416" s="37">
        <v>5</v>
      </c>
      <c r="H416" s="37" t="s">
        <v>41</v>
      </c>
      <c r="I416" s="37" t="s">
        <v>663</v>
      </c>
      <c r="J416" s="37" t="s">
        <v>679</v>
      </c>
      <c r="K416" s="37">
        <v>736</v>
      </c>
      <c r="L416" s="37">
        <v>1696</v>
      </c>
      <c r="M416" s="37"/>
      <c r="N416" s="37"/>
    </row>
    <row r="417" ht="26" customHeight="1" spans="1:14">
      <c r="A417" s="37"/>
      <c r="B417" s="37"/>
      <c r="C417" s="37"/>
      <c r="D417" s="37"/>
      <c r="E417" s="37"/>
      <c r="F417" s="37"/>
      <c r="G417" s="37"/>
      <c r="H417" s="37" t="s">
        <v>667</v>
      </c>
      <c r="I417" s="37"/>
      <c r="J417" s="37" t="s">
        <v>615</v>
      </c>
      <c r="K417" s="37">
        <v>960</v>
      </c>
      <c r="L417" s="37"/>
      <c r="M417" s="37"/>
      <c r="N417" s="37"/>
    </row>
    <row r="418" ht="26" customHeight="1" spans="1:14">
      <c r="A418" s="37">
        <f>COUNTA($A$4:A417)</f>
        <v>263</v>
      </c>
      <c r="B418" s="37" t="s">
        <v>662</v>
      </c>
      <c r="C418" s="37" t="s">
        <v>663</v>
      </c>
      <c r="D418" s="37" t="s">
        <v>664</v>
      </c>
      <c r="E418" s="37" t="s">
        <v>680</v>
      </c>
      <c r="F418" s="37" t="s">
        <v>56</v>
      </c>
      <c r="G418" s="37">
        <v>5</v>
      </c>
      <c r="H418" s="37" t="s">
        <v>207</v>
      </c>
      <c r="I418" s="37" t="s">
        <v>663</v>
      </c>
      <c r="J418" s="37" t="s">
        <v>681</v>
      </c>
      <c r="K418" s="37">
        <v>1800</v>
      </c>
      <c r="L418" s="37">
        <v>4328</v>
      </c>
      <c r="M418" s="37"/>
      <c r="N418" s="37"/>
    </row>
    <row r="419" ht="26" customHeight="1" spans="1:14">
      <c r="A419" s="37"/>
      <c r="B419" s="37"/>
      <c r="C419" s="37"/>
      <c r="D419" s="37"/>
      <c r="E419" s="37"/>
      <c r="F419" s="37"/>
      <c r="G419" s="37"/>
      <c r="H419" s="37" t="s">
        <v>140</v>
      </c>
      <c r="I419" s="37"/>
      <c r="J419" s="37" t="s">
        <v>682</v>
      </c>
      <c r="K419" s="37">
        <v>448</v>
      </c>
      <c r="L419" s="37"/>
      <c r="M419" s="37"/>
      <c r="N419" s="37"/>
    </row>
    <row r="420" ht="26" customHeight="1" spans="1:14">
      <c r="A420" s="37"/>
      <c r="B420" s="37"/>
      <c r="C420" s="37"/>
      <c r="D420" s="37"/>
      <c r="E420" s="37"/>
      <c r="F420" s="37"/>
      <c r="G420" s="37"/>
      <c r="H420" s="37" t="s">
        <v>667</v>
      </c>
      <c r="I420" s="37"/>
      <c r="J420" s="37" t="s">
        <v>683</v>
      </c>
      <c r="K420" s="37">
        <v>1440</v>
      </c>
      <c r="L420" s="37"/>
      <c r="M420" s="37"/>
      <c r="N420" s="37"/>
    </row>
    <row r="421" ht="26" customHeight="1" spans="1:14">
      <c r="A421" s="37"/>
      <c r="B421" s="37"/>
      <c r="C421" s="37"/>
      <c r="D421" s="37"/>
      <c r="E421" s="37"/>
      <c r="F421" s="37"/>
      <c r="G421" s="37"/>
      <c r="H421" s="37" t="s">
        <v>31</v>
      </c>
      <c r="I421" s="37"/>
      <c r="J421" s="37" t="s">
        <v>615</v>
      </c>
      <c r="K421" s="37">
        <v>640</v>
      </c>
      <c r="L421" s="37"/>
      <c r="M421" s="37"/>
      <c r="N421" s="37"/>
    </row>
    <row r="422" ht="26" customHeight="1" spans="1:14">
      <c r="A422" s="37">
        <f>COUNTA($A$4:A421)</f>
        <v>264</v>
      </c>
      <c r="B422" s="37" t="s">
        <v>662</v>
      </c>
      <c r="C422" s="37" t="s">
        <v>663</v>
      </c>
      <c r="D422" s="37" t="s">
        <v>664</v>
      </c>
      <c r="E422" s="37" t="s">
        <v>684</v>
      </c>
      <c r="F422" s="37" t="s">
        <v>34</v>
      </c>
      <c r="G422" s="37">
        <v>1</v>
      </c>
      <c r="H422" s="37" t="s">
        <v>140</v>
      </c>
      <c r="I422" s="37" t="s">
        <v>663</v>
      </c>
      <c r="J422" s="37" t="s">
        <v>640</v>
      </c>
      <c r="K422" s="37">
        <v>384</v>
      </c>
      <c r="L422" s="37">
        <v>384</v>
      </c>
      <c r="M422" s="37"/>
      <c r="N422" s="37"/>
    </row>
    <row r="423" ht="26" customHeight="1" spans="1:14">
      <c r="A423" s="37">
        <f>COUNTA($A$4:A422)</f>
        <v>265</v>
      </c>
      <c r="B423" s="37" t="s">
        <v>662</v>
      </c>
      <c r="C423" s="37" t="s">
        <v>685</v>
      </c>
      <c r="D423" s="37" t="s">
        <v>686</v>
      </c>
      <c r="E423" s="37" t="s">
        <v>687</v>
      </c>
      <c r="F423" s="37" t="s">
        <v>56</v>
      </c>
      <c r="G423" s="37">
        <v>3</v>
      </c>
      <c r="H423" s="37" t="s">
        <v>41</v>
      </c>
      <c r="I423" s="37" t="s">
        <v>685</v>
      </c>
      <c r="J423" s="37" t="s">
        <v>632</v>
      </c>
      <c r="K423" s="37">
        <v>480</v>
      </c>
      <c r="L423" s="37">
        <v>1760</v>
      </c>
      <c r="M423" s="37"/>
      <c r="N423" s="37"/>
    </row>
    <row r="424" ht="26" customHeight="1" spans="1:14">
      <c r="A424" s="37"/>
      <c r="B424" s="37"/>
      <c r="C424" s="37"/>
      <c r="D424" s="37"/>
      <c r="E424" s="37"/>
      <c r="F424" s="37"/>
      <c r="G424" s="37"/>
      <c r="H424" s="37" t="s">
        <v>31</v>
      </c>
      <c r="I424" s="37"/>
      <c r="J424" s="37" t="s">
        <v>621</v>
      </c>
      <c r="K424" s="37">
        <v>1280</v>
      </c>
      <c r="L424" s="37"/>
      <c r="M424" s="37"/>
      <c r="N424" s="37"/>
    </row>
    <row r="425" ht="26" customHeight="1" spans="1:14">
      <c r="A425" s="37">
        <f>COUNTA($A$4:A424)</f>
        <v>266</v>
      </c>
      <c r="B425" s="37" t="s">
        <v>662</v>
      </c>
      <c r="C425" s="37" t="s">
        <v>688</v>
      </c>
      <c r="D425" s="37" t="s">
        <v>689</v>
      </c>
      <c r="E425" s="37" t="s">
        <v>690</v>
      </c>
      <c r="F425" s="37" t="s">
        <v>22</v>
      </c>
      <c r="G425" s="37">
        <v>1</v>
      </c>
      <c r="H425" s="37" t="s">
        <v>140</v>
      </c>
      <c r="I425" s="37" t="s">
        <v>688</v>
      </c>
      <c r="J425" s="37" t="s">
        <v>636</v>
      </c>
      <c r="K425" s="37">
        <v>192</v>
      </c>
      <c r="L425" s="37">
        <v>192</v>
      </c>
      <c r="M425" s="37"/>
      <c r="N425" s="37"/>
    </row>
    <row r="426" ht="26" customHeight="1" spans="1:14">
      <c r="A426" s="37">
        <f>COUNTA($A$4:A425)</f>
        <v>267</v>
      </c>
      <c r="B426" s="37" t="s">
        <v>662</v>
      </c>
      <c r="C426" s="37" t="s">
        <v>688</v>
      </c>
      <c r="D426" s="37" t="s">
        <v>691</v>
      </c>
      <c r="E426" s="37" t="s">
        <v>692</v>
      </c>
      <c r="F426" s="37" t="s">
        <v>56</v>
      </c>
      <c r="G426" s="37">
        <v>2</v>
      </c>
      <c r="H426" s="37" t="s">
        <v>79</v>
      </c>
      <c r="I426" s="37" t="s">
        <v>688</v>
      </c>
      <c r="J426" s="37" t="s">
        <v>693</v>
      </c>
      <c r="K426" s="37">
        <v>4000</v>
      </c>
      <c r="L426" s="37">
        <v>4000</v>
      </c>
      <c r="M426" s="37"/>
      <c r="N426" s="37"/>
    </row>
    <row r="427" ht="26" customHeight="1" spans="1:14">
      <c r="A427" s="37">
        <f>COUNTA($A$4:A426)</f>
        <v>268</v>
      </c>
      <c r="B427" s="37" t="s">
        <v>662</v>
      </c>
      <c r="C427" s="37" t="s">
        <v>688</v>
      </c>
      <c r="D427" s="37" t="s">
        <v>691</v>
      </c>
      <c r="E427" s="37" t="s">
        <v>694</v>
      </c>
      <c r="F427" s="37" t="s">
        <v>22</v>
      </c>
      <c r="G427" s="37">
        <v>6</v>
      </c>
      <c r="H427" s="37" t="s">
        <v>695</v>
      </c>
      <c r="I427" s="37" t="s">
        <v>688</v>
      </c>
      <c r="J427" s="37" t="s">
        <v>618</v>
      </c>
      <c r="K427" s="37">
        <v>320</v>
      </c>
      <c r="L427" s="37">
        <v>320</v>
      </c>
      <c r="M427" s="37"/>
      <c r="N427" s="37"/>
    </row>
    <row r="428" ht="26" customHeight="1" spans="1:14">
      <c r="A428" s="37">
        <f>COUNTA($A$4:A427)</f>
        <v>269</v>
      </c>
      <c r="B428" s="37" t="s">
        <v>662</v>
      </c>
      <c r="C428" s="37" t="s">
        <v>696</v>
      </c>
      <c r="D428" s="37" t="s">
        <v>697</v>
      </c>
      <c r="E428" s="37" t="s">
        <v>698</v>
      </c>
      <c r="F428" s="37" t="s">
        <v>129</v>
      </c>
      <c r="G428" s="37">
        <v>6</v>
      </c>
      <c r="H428" s="37" t="s">
        <v>41</v>
      </c>
      <c r="I428" s="37" t="s">
        <v>696</v>
      </c>
      <c r="J428" s="37" t="s">
        <v>632</v>
      </c>
      <c r="K428" s="37">
        <v>360</v>
      </c>
      <c r="L428" s="37">
        <v>360</v>
      </c>
      <c r="M428" s="37"/>
      <c r="N428" s="37"/>
    </row>
    <row r="429" ht="26" customHeight="1" spans="1:14">
      <c r="A429" s="37">
        <f>COUNTA($A$4:A428)</f>
        <v>270</v>
      </c>
      <c r="B429" s="37" t="s">
        <v>662</v>
      </c>
      <c r="C429" s="37" t="s">
        <v>696</v>
      </c>
      <c r="D429" s="37" t="s">
        <v>697</v>
      </c>
      <c r="E429" s="37" t="s">
        <v>699</v>
      </c>
      <c r="F429" s="37" t="s">
        <v>22</v>
      </c>
      <c r="G429" s="37">
        <v>4</v>
      </c>
      <c r="H429" s="37" t="s">
        <v>41</v>
      </c>
      <c r="I429" s="37" t="s">
        <v>696</v>
      </c>
      <c r="J429" s="37" t="s">
        <v>700</v>
      </c>
      <c r="K429" s="37">
        <v>576</v>
      </c>
      <c r="L429" s="37">
        <v>576</v>
      </c>
      <c r="M429" s="37"/>
      <c r="N429" s="37"/>
    </row>
    <row r="430" ht="26" customHeight="1" spans="1:14">
      <c r="A430" s="37">
        <f>COUNTA($A$4:A429)</f>
        <v>271</v>
      </c>
      <c r="B430" s="37" t="s">
        <v>662</v>
      </c>
      <c r="C430" s="37" t="s">
        <v>701</v>
      </c>
      <c r="D430" s="37" t="s">
        <v>702</v>
      </c>
      <c r="E430" s="37" t="s">
        <v>703</v>
      </c>
      <c r="F430" s="37" t="s">
        <v>22</v>
      </c>
      <c r="G430" s="37">
        <v>4</v>
      </c>
      <c r="H430" s="37" t="s">
        <v>41</v>
      </c>
      <c r="I430" s="37" t="s">
        <v>701</v>
      </c>
      <c r="J430" s="37" t="s">
        <v>683</v>
      </c>
      <c r="K430" s="37">
        <v>960</v>
      </c>
      <c r="L430" s="37">
        <v>960</v>
      </c>
      <c r="M430" s="37"/>
      <c r="N430" s="37"/>
    </row>
    <row r="431" ht="26" customHeight="1" spans="1:14">
      <c r="A431" s="37">
        <f>COUNTA($A$4:A430)</f>
        <v>272</v>
      </c>
      <c r="B431" s="37" t="s">
        <v>662</v>
      </c>
      <c r="C431" s="37" t="s">
        <v>701</v>
      </c>
      <c r="D431" s="37" t="s">
        <v>704</v>
      </c>
      <c r="E431" s="37" t="s">
        <v>705</v>
      </c>
      <c r="F431" s="37" t="s">
        <v>227</v>
      </c>
      <c r="G431" s="37">
        <v>4</v>
      </c>
      <c r="H431" s="37" t="s">
        <v>41</v>
      </c>
      <c r="I431" s="37" t="s">
        <v>701</v>
      </c>
      <c r="J431" s="37" t="s">
        <v>683</v>
      </c>
      <c r="K431" s="37">
        <v>720</v>
      </c>
      <c r="L431" s="37">
        <v>720</v>
      </c>
      <c r="M431" s="37"/>
      <c r="N431" s="37"/>
    </row>
    <row r="432" ht="26" customHeight="1" spans="1:14">
      <c r="A432" s="37">
        <f>COUNTA($A$4:A431)</f>
        <v>273</v>
      </c>
      <c r="B432" s="37" t="s">
        <v>662</v>
      </c>
      <c r="C432" s="37" t="s">
        <v>701</v>
      </c>
      <c r="D432" s="37" t="s">
        <v>702</v>
      </c>
      <c r="E432" s="37" t="s">
        <v>706</v>
      </c>
      <c r="F432" s="37" t="s">
        <v>49</v>
      </c>
      <c r="G432" s="37">
        <v>3</v>
      </c>
      <c r="H432" s="37" t="s">
        <v>41</v>
      </c>
      <c r="I432" s="37" t="s">
        <v>701</v>
      </c>
      <c r="J432" s="37" t="s">
        <v>628</v>
      </c>
      <c r="K432" s="37">
        <v>800</v>
      </c>
      <c r="L432" s="37">
        <v>800</v>
      </c>
      <c r="M432" s="37"/>
      <c r="N432" s="37"/>
    </row>
    <row r="433" ht="26" customHeight="1" spans="1:14">
      <c r="A433" s="37">
        <f>COUNTA($A$4:A432)</f>
        <v>274</v>
      </c>
      <c r="B433" s="37" t="s">
        <v>662</v>
      </c>
      <c r="C433" s="37" t="s">
        <v>701</v>
      </c>
      <c r="D433" s="37" t="s">
        <v>707</v>
      </c>
      <c r="E433" s="37" t="s">
        <v>708</v>
      </c>
      <c r="F433" s="37" t="s">
        <v>227</v>
      </c>
      <c r="G433" s="37">
        <v>2</v>
      </c>
      <c r="H433" s="37" t="s">
        <v>41</v>
      </c>
      <c r="I433" s="37" t="s">
        <v>701</v>
      </c>
      <c r="J433" s="37" t="s">
        <v>656</v>
      </c>
      <c r="K433" s="37">
        <v>240</v>
      </c>
      <c r="L433" s="37">
        <v>240</v>
      </c>
      <c r="M433" s="37"/>
      <c r="N433" s="37"/>
    </row>
    <row r="434" ht="26" customHeight="1" spans="1:14">
      <c r="A434" s="37">
        <f>COUNTA($A$4:A433)</f>
        <v>275</v>
      </c>
      <c r="B434" s="37" t="s">
        <v>662</v>
      </c>
      <c r="C434" s="37" t="s">
        <v>701</v>
      </c>
      <c r="D434" s="37" t="s">
        <v>709</v>
      </c>
      <c r="E434" s="37" t="s">
        <v>710</v>
      </c>
      <c r="F434" s="37" t="s">
        <v>34</v>
      </c>
      <c r="G434" s="37">
        <v>4</v>
      </c>
      <c r="H434" s="37" t="s">
        <v>41</v>
      </c>
      <c r="I434" s="37" t="s">
        <v>701</v>
      </c>
      <c r="J434" s="37" t="s">
        <v>683</v>
      </c>
      <c r="K434" s="37">
        <v>960</v>
      </c>
      <c r="L434" s="37">
        <v>960</v>
      </c>
      <c r="M434" s="37"/>
      <c r="N434" s="37"/>
    </row>
    <row r="435" ht="26" customHeight="1" spans="1:14">
      <c r="A435" s="37">
        <f>COUNTA($A$4:A434)</f>
        <v>276</v>
      </c>
      <c r="B435" s="37" t="s">
        <v>662</v>
      </c>
      <c r="C435" s="37" t="s">
        <v>701</v>
      </c>
      <c r="D435" s="37" t="s">
        <v>711</v>
      </c>
      <c r="E435" s="37" t="s">
        <v>712</v>
      </c>
      <c r="F435" s="37" t="s">
        <v>34</v>
      </c>
      <c r="G435" s="37">
        <v>3</v>
      </c>
      <c r="H435" s="37" t="s">
        <v>41</v>
      </c>
      <c r="I435" s="37" t="s">
        <v>701</v>
      </c>
      <c r="J435" s="37" t="s">
        <v>656</v>
      </c>
      <c r="K435" s="37">
        <v>320</v>
      </c>
      <c r="L435" s="37">
        <v>320</v>
      </c>
      <c r="M435" s="37"/>
      <c r="N435" s="37"/>
    </row>
    <row r="436" ht="26" customHeight="1" spans="1:14">
      <c r="A436" s="37">
        <f>COUNTA($A$4:A435)</f>
        <v>277</v>
      </c>
      <c r="B436" s="37" t="s">
        <v>662</v>
      </c>
      <c r="C436" s="37" t="s">
        <v>701</v>
      </c>
      <c r="D436" s="37" t="s">
        <v>711</v>
      </c>
      <c r="E436" s="37" t="s">
        <v>713</v>
      </c>
      <c r="F436" s="37" t="s">
        <v>34</v>
      </c>
      <c r="G436" s="37">
        <v>3</v>
      </c>
      <c r="H436" s="37" t="s">
        <v>41</v>
      </c>
      <c r="I436" s="37" t="s">
        <v>701</v>
      </c>
      <c r="J436" s="37" t="s">
        <v>615</v>
      </c>
      <c r="K436" s="37">
        <v>640</v>
      </c>
      <c r="L436" s="37">
        <v>640</v>
      </c>
      <c r="M436" s="37"/>
      <c r="N436" s="37"/>
    </row>
    <row r="437" ht="26" customHeight="1" spans="1:14">
      <c r="A437" s="37">
        <f>COUNTA($A$4:A436)</f>
        <v>278</v>
      </c>
      <c r="B437" s="37" t="s">
        <v>662</v>
      </c>
      <c r="C437" s="37" t="s">
        <v>701</v>
      </c>
      <c r="D437" s="37" t="s">
        <v>711</v>
      </c>
      <c r="E437" s="37" t="s">
        <v>714</v>
      </c>
      <c r="F437" s="37" t="s">
        <v>34</v>
      </c>
      <c r="G437" s="37">
        <v>2</v>
      </c>
      <c r="H437" s="37" t="s">
        <v>41</v>
      </c>
      <c r="I437" s="37" t="s">
        <v>701</v>
      </c>
      <c r="J437" s="37" t="s">
        <v>715</v>
      </c>
      <c r="K437" s="37">
        <v>416</v>
      </c>
      <c r="L437" s="37">
        <v>416</v>
      </c>
      <c r="M437" s="37"/>
      <c r="N437" s="37"/>
    </row>
    <row r="438" ht="26" customHeight="1" spans="1:14">
      <c r="A438" s="37">
        <f>COUNTA($A$4:A437)</f>
        <v>279</v>
      </c>
      <c r="B438" s="37" t="s">
        <v>662</v>
      </c>
      <c r="C438" s="37" t="s">
        <v>701</v>
      </c>
      <c r="D438" s="37" t="s">
        <v>711</v>
      </c>
      <c r="E438" s="37" t="s">
        <v>716</v>
      </c>
      <c r="F438" s="37" t="s">
        <v>227</v>
      </c>
      <c r="G438" s="37">
        <v>4</v>
      </c>
      <c r="H438" s="37" t="s">
        <v>41</v>
      </c>
      <c r="I438" s="37" t="s">
        <v>701</v>
      </c>
      <c r="J438" s="37" t="s">
        <v>683</v>
      </c>
      <c r="K438" s="37">
        <v>720</v>
      </c>
      <c r="L438" s="37">
        <v>720</v>
      </c>
      <c r="M438" s="37"/>
      <c r="N438" s="37"/>
    </row>
    <row r="439" ht="26" customHeight="1" spans="1:14">
      <c r="A439" s="37">
        <f>COUNTA($A$4:A438)</f>
        <v>280</v>
      </c>
      <c r="B439" s="37" t="s">
        <v>662</v>
      </c>
      <c r="C439" s="37" t="s">
        <v>701</v>
      </c>
      <c r="D439" s="37" t="s">
        <v>717</v>
      </c>
      <c r="E439" s="37" t="s">
        <v>718</v>
      </c>
      <c r="F439" s="37" t="s">
        <v>56</v>
      </c>
      <c r="G439" s="37">
        <v>3</v>
      </c>
      <c r="H439" s="37" t="s">
        <v>41</v>
      </c>
      <c r="I439" s="37" t="s">
        <v>701</v>
      </c>
      <c r="J439" s="37" t="s">
        <v>615</v>
      </c>
      <c r="K439" s="37">
        <v>640</v>
      </c>
      <c r="L439" s="37">
        <v>5000</v>
      </c>
      <c r="M439" s="37"/>
      <c r="N439" s="37"/>
    </row>
    <row r="440" ht="26" customHeight="1" spans="1:14">
      <c r="A440" s="37"/>
      <c r="B440" s="37"/>
      <c r="C440" s="37"/>
      <c r="D440" s="37"/>
      <c r="E440" s="37"/>
      <c r="F440" s="37"/>
      <c r="G440" s="37"/>
      <c r="H440" s="37" t="s">
        <v>719</v>
      </c>
      <c r="I440" s="37"/>
      <c r="J440" s="37" t="s">
        <v>720</v>
      </c>
      <c r="K440" s="37">
        <v>4360</v>
      </c>
      <c r="L440" s="37"/>
      <c r="M440" s="37"/>
      <c r="N440" s="37"/>
    </row>
    <row r="441" ht="26" customHeight="1" spans="1:14">
      <c r="A441" s="37">
        <f>COUNTA($A$4:A440)</f>
        <v>281</v>
      </c>
      <c r="B441" s="37" t="s">
        <v>662</v>
      </c>
      <c r="C441" s="37" t="s">
        <v>701</v>
      </c>
      <c r="D441" s="37" t="s">
        <v>717</v>
      </c>
      <c r="E441" s="37" t="s">
        <v>721</v>
      </c>
      <c r="F441" s="37" t="s">
        <v>34</v>
      </c>
      <c r="G441" s="37">
        <v>1</v>
      </c>
      <c r="H441" s="37" t="s">
        <v>41</v>
      </c>
      <c r="I441" s="37" t="s">
        <v>701</v>
      </c>
      <c r="J441" s="37" t="s">
        <v>615</v>
      </c>
      <c r="K441" s="37">
        <v>640</v>
      </c>
      <c r="L441" s="37">
        <v>640</v>
      </c>
      <c r="M441" s="37"/>
      <c r="N441" s="37"/>
    </row>
    <row r="442" ht="26" customHeight="1" spans="1:14">
      <c r="A442" s="37">
        <f>COUNTA($A$4:A441)</f>
        <v>282</v>
      </c>
      <c r="B442" s="37" t="s">
        <v>662</v>
      </c>
      <c r="C442" s="37" t="s">
        <v>701</v>
      </c>
      <c r="D442" s="37" t="s">
        <v>711</v>
      </c>
      <c r="E442" s="37" t="s">
        <v>722</v>
      </c>
      <c r="F442" s="37" t="s">
        <v>29</v>
      </c>
      <c r="G442" s="37">
        <v>4</v>
      </c>
      <c r="H442" s="37" t="s">
        <v>41</v>
      </c>
      <c r="I442" s="37" t="s">
        <v>701</v>
      </c>
      <c r="J442" s="37" t="s">
        <v>628</v>
      </c>
      <c r="K442" s="37">
        <v>800</v>
      </c>
      <c r="L442" s="37">
        <v>800</v>
      </c>
      <c r="M442" s="37"/>
      <c r="N442" s="37"/>
    </row>
    <row r="443" ht="26" customHeight="1" spans="1:14">
      <c r="A443" s="37">
        <f>COUNTA($A$4:A442)</f>
        <v>283</v>
      </c>
      <c r="B443" s="37" t="s">
        <v>662</v>
      </c>
      <c r="C443" s="37" t="s">
        <v>723</v>
      </c>
      <c r="D443" s="37" t="s">
        <v>724</v>
      </c>
      <c r="E443" s="37" t="s">
        <v>725</v>
      </c>
      <c r="F443" s="37" t="s">
        <v>29</v>
      </c>
      <c r="G443" s="37">
        <v>5</v>
      </c>
      <c r="H443" s="37" t="s">
        <v>140</v>
      </c>
      <c r="I443" s="37" t="s">
        <v>723</v>
      </c>
      <c r="J443" s="37" t="s">
        <v>726</v>
      </c>
      <c r="K443" s="37">
        <v>5000</v>
      </c>
      <c r="L443" s="37">
        <v>5000</v>
      </c>
      <c r="M443" s="37"/>
      <c r="N443" s="37"/>
    </row>
    <row r="444" ht="26" customHeight="1" spans="1:14">
      <c r="A444" s="37">
        <f>COUNTA($A$4:A443)</f>
        <v>284</v>
      </c>
      <c r="B444" s="37" t="s">
        <v>662</v>
      </c>
      <c r="C444" s="37" t="s">
        <v>727</v>
      </c>
      <c r="D444" s="37" t="s">
        <v>728</v>
      </c>
      <c r="E444" s="37" t="s">
        <v>729</v>
      </c>
      <c r="F444" s="37" t="s">
        <v>34</v>
      </c>
      <c r="G444" s="37">
        <v>4</v>
      </c>
      <c r="H444" s="37" t="s">
        <v>150</v>
      </c>
      <c r="I444" s="37" t="s">
        <v>727</v>
      </c>
      <c r="J444" s="37" t="s">
        <v>730</v>
      </c>
      <c r="K444" s="37">
        <v>264</v>
      </c>
      <c r="L444" s="37">
        <v>264</v>
      </c>
      <c r="M444" s="37"/>
      <c r="N444" s="37"/>
    </row>
    <row r="445" ht="26" customHeight="1" spans="1:14">
      <c r="A445" s="37">
        <f>COUNTA($A$4:A444)</f>
        <v>285</v>
      </c>
      <c r="B445" s="37" t="s">
        <v>662</v>
      </c>
      <c r="C445" s="37" t="s">
        <v>727</v>
      </c>
      <c r="D445" s="37" t="s">
        <v>731</v>
      </c>
      <c r="E445" s="37" t="s">
        <v>732</v>
      </c>
      <c r="F445" s="37" t="s">
        <v>34</v>
      </c>
      <c r="G445" s="37">
        <v>3</v>
      </c>
      <c r="H445" s="37" t="s">
        <v>719</v>
      </c>
      <c r="I445" s="37" t="s">
        <v>727</v>
      </c>
      <c r="J445" s="37" t="s">
        <v>646</v>
      </c>
      <c r="K445" s="37">
        <v>1408</v>
      </c>
      <c r="L445" s="37">
        <v>1408</v>
      </c>
      <c r="M445" s="37"/>
      <c r="N445" s="37"/>
    </row>
    <row r="446" ht="26" customHeight="1" spans="1:14">
      <c r="A446" s="37"/>
      <c r="B446" s="37"/>
      <c r="C446" s="37"/>
      <c r="D446" s="37"/>
      <c r="E446" s="37"/>
      <c r="F446" s="37"/>
      <c r="G446" s="37"/>
      <c r="H446" s="37" t="s">
        <v>733</v>
      </c>
      <c r="I446" s="37"/>
      <c r="J446" s="37" t="s">
        <v>673</v>
      </c>
      <c r="K446" s="37">
        <v>3200</v>
      </c>
      <c r="L446" s="37">
        <v>3200</v>
      </c>
      <c r="M446" s="37"/>
      <c r="N446" s="37"/>
    </row>
    <row r="447" ht="26" customHeight="1" spans="1:14">
      <c r="A447" s="37">
        <f>COUNTA($A$4:A446)</f>
        <v>286</v>
      </c>
      <c r="B447" s="37" t="s">
        <v>662</v>
      </c>
      <c r="C447" s="37" t="s">
        <v>734</v>
      </c>
      <c r="D447" s="37" t="s">
        <v>735</v>
      </c>
      <c r="E447" s="37" t="s">
        <v>736</v>
      </c>
      <c r="F447" s="37" t="s">
        <v>227</v>
      </c>
      <c r="G447" s="37">
        <v>6</v>
      </c>
      <c r="H447" s="37" t="s">
        <v>41</v>
      </c>
      <c r="I447" s="37" t="s">
        <v>734</v>
      </c>
      <c r="J447" s="37" t="s">
        <v>737</v>
      </c>
      <c r="K447" s="37">
        <v>508.8</v>
      </c>
      <c r="L447" s="37">
        <v>4286.4</v>
      </c>
      <c r="M447" s="37"/>
      <c r="N447" s="37"/>
    </row>
    <row r="448" ht="26" customHeight="1" spans="1:14">
      <c r="A448" s="37"/>
      <c r="B448" s="37"/>
      <c r="C448" s="37"/>
      <c r="D448" s="37"/>
      <c r="E448" s="37"/>
      <c r="F448" s="37"/>
      <c r="G448" s="37"/>
      <c r="H448" s="37" t="s">
        <v>719</v>
      </c>
      <c r="I448" s="37"/>
      <c r="J448" s="37" t="s">
        <v>738</v>
      </c>
      <c r="K448" s="37">
        <v>3777.6</v>
      </c>
      <c r="L448" s="37"/>
      <c r="M448" s="37"/>
      <c r="N448" s="37"/>
    </row>
    <row r="449" ht="26" customHeight="1" spans="1:14">
      <c r="A449" s="37">
        <f>COUNTA($A$4:A448)</f>
        <v>287</v>
      </c>
      <c r="B449" s="37" t="s">
        <v>662</v>
      </c>
      <c r="C449" s="37" t="s">
        <v>734</v>
      </c>
      <c r="D449" s="37" t="s">
        <v>739</v>
      </c>
      <c r="E449" s="37" t="s">
        <v>740</v>
      </c>
      <c r="F449" s="37" t="s">
        <v>34</v>
      </c>
      <c r="G449" s="37">
        <v>3</v>
      </c>
      <c r="H449" s="37" t="s">
        <v>41</v>
      </c>
      <c r="I449" s="37" t="s">
        <v>734</v>
      </c>
      <c r="J449" s="37" t="s">
        <v>741</v>
      </c>
      <c r="K449" s="37">
        <v>512</v>
      </c>
      <c r="L449" s="37">
        <v>2156.8</v>
      </c>
      <c r="M449" s="37"/>
      <c r="N449" s="37"/>
    </row>
    <row r="450" ht="26" customHeight="1" spans="1:14">
      <c r="A450" s="37"/>
      <c r="B450" s="37"/>
      <c r="C450" s="37"/>
      <c r="D450" s="37"/>
      <c r="E450" s="37"/>
      <c r="F450" s="37"/>
      <c r="G450" s="37"/>
      <c r="H450" s="37" t="s">
        <v>719</v>
      </c>
      <c r="I450" s="37"/>
      <c r="J450" s="37" t="s">
        <v>742</v>
      </c>
      <c r="K450" s="37">
        <v>1644.8</v>
      </c>
      <c r="L450" s="37"/>
      <c r="M450" s="37"/>
      <c r="N450" s="37"/>
    </row>
    <row r="451" ht="26" customHeight="1" spans="1:14">
      <c r="A451" s="85">
        <f>COUNTA($A$4:A450)</f>
        <v>288</v>
      </c>
      <c r="B451" s="85" t="s">
        <v>743</v>
      </c>
      <c r="C451" s="95" t="s">
        <v>744</v>
      </c>
      <c r="D451" s="95" t="s">
        <v>745</v>
      </c>
      <c r="E451" s="95" t="s">
        <v>746</v>
      </c>
      <c r="F451" s="95" t="s">
        <v>56</v>
      </c>
      <c r="G451" s="95">
        <v>3</v>
      </c>
      <c r="H451" s="95" t="s">
        <v>41</v>
      </c>
      <c r="I451" s="95" t="s">
        <v>745</v>
      </c>
      <c r="J451" s="95" t="s">
        <v>632</v>
      </c>
      <c r="K451" s="95">
        <v>480</v>
      </c>
      <c r="L451" s="95">
        <v>1888</v>
      </c>
      <c r="M451" s="95"/>
      <c r="N451" s="95"/>
    </row>
    <row r="452" ht="26" customHeight="1" spans="1:14">
      <c r="A452" s="71"/>
      <c r="B452" s="71"/>
      <c r="C452" s="95"/>
      <c r="D452" s="95"/>
      <c r="E452" s="95"/>
      <c r="F452" s="95"/>
      <c r="G452" s="95"/>
      <c r="H452" s="37" t="s">
        <v>46</v>
      </c>
      <c r="I452" s="95"/>
      <c r="J452" s="37" t="s">
        <v>646</v>
      </c>
      <c r="K452" s="37">
        <v>1408</v>
      </c>
      <c r="L452" s="95"/>
      <c r="M452" s="95"/>
      <c r="N452" s="95"/>
    </row>
    <row r="453" ht="26" customHeight="1" spans="1:14">
      <c r="A453" s="37">
        <f>COUNTA($A$4:A452)</f>
        <v>289</v>
      </c>
      <c r="B453" s="37" t="s">
        <v>743</v>
      </c>
      <c r="C453" s="37" t="s">
        <v>744</v>
      </c>
      <c r="D453" s="37" t="s">
        <v>747</v>
      </c>
      <c r="E453" s="37" t="s">
        <v>748</v>
      </c>
      <c r="F453" s="37" t="s">
        <v>56</v>
      </c>
      <c r="G453" s="37">
        <v>4</v>
      </c>
      <c r="H453" s="37" t="s">
        <v>68</v>
      </c>
      <c r="I453" s="37" t="s">
        <v>747</v>
      </c>
      <c r="J453" s="37" t="s">
        <v>651</v>
      </c>
      <c r="K453" s="37">
        <v>1400</v>
      </c>
      <c r="L453" s="37">
        <v>1400</v>
      </c>
      <c r="M453" s="95"/>
      <c r="N453" s="95"/>
    </row>
    <row r="454" ht="26" customHeight="1" spans="1:14">
      <c r="A454" s="37">
        <f>COUNTA($A$4:A453)</f>
        <v>290</v>
      </c>
      <c r="B454" s="37" t="s">
        <v>743</v>
      </c>
      <c r="C454" s="95" t="s">
        <v>744</v>
      </c>
      <c r="D454" s="95" t="s">
        <v>749</v>
      </c>
      <c r="E454" s="95" t="s">
        <v>750</v>
      </c>
      <c r="F454" s="95" t="s">
        <v>56</v>
      </c>
      <c r="G454" s="95">
        <v>2</v>
      </c>
      <c r="H454" s="95" t="s">
        <v>124</v>
      </c>
      <c r="I454" s="95" t="s">
        <v>749</v>
      </c>
      <c r="J454" s="95" t="s">
        <v>656</v>
      </c>
      <c r="K454" s="95">
        <v>640</v>
      </c>
      <c r="L454" s="95">
        <v>640</v>
      </c>
      <c r="M454" s="95"/>
      <c r="N454" s="95"/>
    </row>
    <row r="455" ht="26" customHeight="1" spans="1:14">
      <c r="A455" s="85">
        <f>COUNTA($A$4:A454)</f>
        <v>291</v>
      </c>
      <c r="B455" s="85" t="s">
        <v>743</v>
      </c>
      <c r="C455" s="95" t="s">
        <v>744</v>
      </c>
      <c r="D455" s="95" t="s">
        <v>749</v>
      </c>
      <c r="E455" s="95" t="s">
        <v>751</v>
      </c>
      <c r="F455" s="95" t="s">
        <v>26</v>
      </c>
      <c r="G455" s="95">
        <v>5</v>
      </c>
      <c r="H455" s="95" t="s">
        <v>124</v>
      </c>
      <c r="I455" s="95" t="s">
        <v>749</v>
      </c>
      <c r="J455" s="95" t="s">
        <v>621</v>
      </c>
      <c r="K455" s="95">
        <v>1920</v>
      </c>
      <c r="L455" s="95">
        <v>2496</v>
      </c>
      <c r="M455" s="95"/>
      <c r="N455" s="95"/>
    </row>
    <row r="456" ht="26" customHeight="1" spans="1:14">
      <c r="A456" s="71"/>
      <c r="B456" s="71"/>
      <c r="C456" s="95"/>
      <c r="D456" s="95" t="s">
        <v>749</v>
      </c>
      <c r="E456" s="95" t="s">
        <v>751</v>
      </c>
      <c r="F456" s="95"/>
      <c r="G456" s="95"/>
      <c r="H456" s="95" t="s">
        <v>46</v>
      </c>
      <c r="I456" s="95" t="s">
        <v>752</v>
      </c>
      <c r="J456" s="95" t="s">
        <v>639</v>
      </c>
      <c r="K456" s="95">
        <v>576</v>
      </c>
      <c r="L456" s="95"/>
      <c r="M456" s="37"/>
      <c r="N456" s="37"/>
    </row>
    <row r="457" ht="30" customHeight="1" spans="1:14">
      <c r="A457" s="37">
        <f>COUNTA($A$4:A456)</f>
        <v>292</v>
      </c>
      <c r="B457" s="37" t="s">
        <v>743</v>
      </c>
      <c r="C457" s="95" t="s">
        <v>744</v>
      </c>
      <c r="D457" s="95" t="s">
        <v>752</v>
      </c>
      <c r="E457" s="95" t="s">
        <v>753</v>
      </c>
      <c r="F457" s="95" t="s">
        <v>56</v>
      </c>
      <c r="G457" s="95">
        <v>3</v>
      </c>
      <c r="H457" s="95" t="s">
        <v>124</v>
      </c>
      <c r="I457" s="95" t="s">
        <v>752</v>
      </c>
      <c r="J457" s="95" t="s">
        <v>656</v>
      </c>
      <c r="K457" s="95">
        <v>640</v>
      </c>
      <c r="L457" s="95">
        <v>640</v>
      </c>
      <c r="M457" s="95" t="s">
        <v>754</v>
      </c>
      <c r="N457" s="95"/>
    </row>
    <row r="458" ht="26" customHeight="1" spans="1:14">
      <c r="A458" s="37">
        <f>COUNTA($A$4:A457)</f>
        <v>293</v>
      </c>
      <c r="B458" s="37" t="s">
        <v>743</v>
      </c>
      <c r="C458" s="95" t="s">
        <v>744</v>
      </c>
      <c r="D458" s="95" t="s">
        <v>752</v>
      </c>
      <c r="E458" s="95" t="s">
        <v>755</v>
      </c>
      <c r="F458" s="95" t="s">
        <v>26</v>
      </c>
      <c r="G458" s="95">
        <v>5</v>
      </c>
      <c r="H458" s="95" t="s">
        <v>124</v>
      </c>
      <c r="I458" s="95" t="s">
        <v>752</v>
      </c>
      <c r="J458" s="95" t="s">
        <v>756</v>
      </c>
      <c r="K458" s="95">
        <v>3840</v>
      </c>
      <c r="L458" s="95">
        <v>3840</v>
      </c>
      <c r="M458" s="37"/>
      <c r="N458" s="37"/>
    </row>
    <row r="459" ht="26" customHeight="1" spans="1:14">
      <c r="A459" s="37">
        <f>COUNTA($A$4:A458)</f>
        <v>294</v>
      </c>
      <c r="B459" s="37" t="s">
        <v>743</v>
      </c>
      <c r="C459" s="95" t="s">
        <v>744</v>
      </c>
      <c r="D459" s="95" t="s">
        <v>752</v>
      </c>
      <c r="E459" s="95" t="s">
        <v>757</v>
      </c>
      <c r="F459" s="95" t="s">
        <v>56</v>
      </c>
      <c r="G459" s="95">
        <v>3</v>
      </c>
      <c r="H459" s="95" t="s">
        <v>124</v>
      </c>
      <c r="I459" s="95" t="s">
        <v>752</v>
      </c>
      <c r="J459" s="95" t="s">
        <v>661</v>
      </c>
      <c r="K459" s="95">
        <v>5760</v>
      </c>
      <c r="L459" s="95">
        <v>5000</v>
      </c>
      <c r="M459" s="37"/>
      <c r="N459" s="37" t="s">
        <v>758</v>
      </c>
    </row>
    <row r="460" ht="26" customHeight="1" spans="1:14">
      <c r="A460" s="37">
        <f>COUNTA($A$4:A459)</f>
        <v>295</v>
      </c>
      <c r="B460" s="37" t="s">
        <v>743</v>
      </c>
      <c r="C460" s="95" t="s">
        <v>744</v>
      </c>
      <c r="D460" s="95" t="s">
        <v>752</v>
      </c>
      <c r="E460" s="95" t="s">
        <v>759</v>
      </c>
      <c r="F460" s="95" t="s">
        <v>56</v>
      </c>
      <c r="G460" s="95">
        <v>4</v>
      </c>
      <c r="H460" s="95" t="s">
        <v>124</v>
      </c>
      <c r="I460" s="95" t="s">
        <v>752</v>
      </c>
      <c r="J460" s="95" t="s">
        <v>756</v>
      </c>
      <c r="K460" s="95">
        <v>5120</v>
      </c>
      <c r="L460" s="95">
        <v>5000</v>
      </c>
      <c r="M460" s="37"/>
      <c r="N460" s="37" t="s">
        <v>758</v>
      </c>
    </row>
    <row r="461" ht="43" customHeight="1" spans="1:14">
      <c r="A461" s="37">
        <f>COUNTA($A$4:A460)</f>
        <v>296</v>
      </c>
      <c r="B461" s="37" t="s">
        <v>743</v>
      </c>
      <c r="C461" s="37" t="s">
        <v>744</v>
      </c>
      <c r="D461" s="37" t="s">
        <v>752</v>
      </c>
      <c r="E461" s="37" t="s">
        <v>760</v>
      </c>
      <c r="F461" s="37" t="s">
        <v>26</v>
      </c>
      <c r="G461" s="37">
        <v>3</v>
      </c>
      <c r="H461" s="95" t="s">
        <v>94</v>
      </c>
      <c r="I461" s="95" t="s">
        <v>749</v>
      </c>
      <c r="J461" s="95" t="s">
        <v>656</v>
      </c>
      <c r="K461" s="95">
        <v>360</v>
      </c>
      <c r="L461" s="37">
        <v>360</v>
      </c>
      <c r="M461" s="95" t="s">
        <v>761</v>
      </c>
      <c r="N461" s="37"/>
    </row>
    <row r="462" ht="30" customHeight="1" spans="1:14">
      <c r="A462" s="37">
        <f>COUNTA($A$4:A461)</f>
        <v>297</v>
      </c>
      <c r="B462" s="37" t="s">
        <v>743</v>
      </c>
      <c r="C462" s="37" t="s">
        <v>744</v>
      </c>
      <c r="D462" s="37" t="s">
        <v>762</v>
      </c>
      <c r="E462" s="37" t="s">
        <v>763</v>
      </c>
      <c r="F462" s="37" t="s">
        <v>56</v>
      </c>
      <c r="G462" s="37">
        <v>4</v>
      </c>
      <c r="H462" s="95" t="s">
        <v>124</v>
      </c>
      <c r="I462" s="37" t="s">
        <v>762</v>
      </c>
      <c r="J462" s="95" t="s">
        <v>651</v>
      </c>
      <c r="K462" s="95">
        <v>4480</v>
      </c>
      <c r="L462" s="95">
        <v>4360</v>
      </c>
      <c r="M462" s="95" t="s">
        <v>764</v>
      </c>
      <c r="N462" s="37" t="s">
        <v>758</v>
      </c>
    </row>
    <row r="463" ht="26" customHeight="1" spans="1:14">
      <c r="A463" s="85">
        <f>COUNTA($A$4:A462)</f>
        <v>298</v>
      </c>
      <c r="B463" s="85" t="s">
        <v>743</v>
      </c>
      <c r="C463" s="95" t="s">
        <v>744</v>
      </c>
      <c r="D463" s="95" t="s">
        <v>752</v>
      </c>
      <c r="E463" s="95" t="s">
        <v>765</v>
      </c>
      <c r="F463" s="95" t="s">
        <v>26</v>
      </c>
      <c r="G463" s="95">
        <v>3</v>
      </c>
      <c r="H463" s="95" t="s">
        <v>41</v>
      </c>
      <c r="I463" s="95" t="s">
        <v>752</v>
      </c>
      <c r="J463" s="95" t="s">
        <v>615</v>
      </c>
      <c r="K463" s="95">
        <v>480</v>
      </c>
      <c r="L463" s="37">
        <v>2160</v>
      </c>
      <c r="M463" s="37" t="s">
        <v>766</v>
      </c>
      <c r="N463" s="37"/>
    </row>
    <row r="464" ht="26" customHeight="1" spans="1:14">
      <c r="A464" s="105"/>
      <c r="B464" s="105"/>
      <c r="C464" s="95"/>
      <c r="D464" s="95"/>
      <c r="E464" s="95"/>
      <c r="F464" s="95"/>
      <c r="G464" s="95"/>
      <c r="H464" s="95" t="s">
        <v>46</v>
      </c>
      <c r="I464" s="95"/>
      <c r="J464" s="95" t="s">
        <v>615</v>
      </c>
      <c r="K464" s="95">
        <v>960</v>
      </c>
      <c r="L464" s="37"/>
      <c r="M464" s="37"/>
      <c r="N464" s="37"/>
    </row>
    <row r="465" ht="26" customHeight="1" spans="1:14">
      <c r="A465" s="71"/>
      <c r="B465" s="71"/>
      <c r="C465" s="95"/>
      <c r="D465" s="95"/>
      <c r="E465" s="95"/>
      <c r="F465" s="95"/>
      <c r="G465" s="95"/>
      <c r="H465" s="95" t="s">
        <v>114</v>
      </c>
      <c r="I465" s="95"/>
      <c r="J465" s="95" t="s">
        <v>615</v>
      </c>
      <c r="K465" s="95">
        <v>720</v>
      </c>
      <c r="L465" s="37"/>
      <c r="M465" s="37"/>
      <c r="N465" s="37"/>
    </row>
    <row r="466" ht="26" customHeight="1" spans="1:14">
      <c r="A466" s="85">
        <f>COUNTA($A$4:A465)</f>
        <v>299</v>
      </c>
      <c r="B466" s="85" t="s">
        <v>743</v>
      </c>
      <c r="C466" s="37" t="s">
        <v>744</v>
      </c>
      <c r="D466" s="37" t="s">
        <v>762</v>
      </c>
      <c r="E466" s="37" t="s">
        <v>767</v>
      </c>
      <c r="F466" s="37" t="s">
        <v>56</v>
      </c>
      <c r="G466" s="37">
        <v>2</v>
      </c>
      <c r="H466" s="95" t="s">
        <v>124</v>
      </c>
      <c r="I466" s="37" t="s">
        <v>762</v>
      </c>
      <c r="J466" s="95" t="s">
        <v>768</v>
      </c>
      <c r="K466" s="95">
        <v>4800</v>
      </c>
      <c r="L466" s="37">
        <v>5000</v>
      </c>
      <c r="M466" s="37"/>
      <c r="N466" s="37" t="s">
        <v>758</v>
      </c>
    </row>
    <row r="467" ht="26" customHeight="1" spans="1:14">
      <c r="A467" s="71"/>
      <c r="B467" s="71"/>
      <c r="C467" s="37"/>
      <c r="D467" s="37"/>
      <c r="E467" s="37"/>
      <c r="F467" s="37"/>
      <c r="G467" s="37"/>
      <c r="H467" s="95" t="s">
        <v>41</v>
      </c>
      <c r="I467" s="37"/>
      <c r="J467" s="95" t="s">
        <v>656</v>
      </c>
      <c r="K467" s="95">
        <v>320</v>
      </c>
      <c r="L467" s="37"/>
      <c r="M467" s="37"/>
      <c r="N467" s="37"/>
    </row>
    <row r="468" ht="26" customHeight="1" spans="1:14">
      <c r="A468" s="85">
        <f>COUNTA($A$4:A467)</f>
        <v>300</v>
      </c>
      <c r="B468" s="85" t="s">
        <v>743</v>
      </c>
      <c r="C468" s="66" t="s">
        <v>744</v>
      </c>
      <c r="D468" s="66" t="s">
        <v>762</v>
      </c>
      <c r="E468" s="66" t="s">
        <v>769</v>
      </c>
      <c r="F468" s="66" t="s">
        <v>26</v>
      </c>
      <c r="G468" s="66">
        <v>5</v>
      </c>
      <c r="H468" s="37" t="s">
        <v>41</v>
      </c>
      <c r="I468" s="37" t="s">
        <v>762</v>
      </c>
      <c r="J468" s="37" t="s">
        <v>632</v>
      </c>
      <c r="K468" s="37">
        <v>360</v>
      </c>
      <c r="L468" s="37">
        <v>4920</v>
      </c>
      <c r="M468" s="37"/>
      <c r="N468" s="37" t="s">
        <v>770</v>
      </c>
    </row>
    <row r="469" ht="26" customHeight="1" spans="1:14">
      <c r="A469" s="105"/>
      <c r="B469" s="105"/>
      <c r="C469" s="66"/>
      <c r="D469" s="66"/>
      <c r="E469" s="66"/>
      <c r="F469" s="66"/>
      <c r="G469" s="66"/>
      <c r="H469" s="37" t="s">
        <v>124</v>
      </c>
      <c r="I469" s="37"/>
      <c r="J469" s="37" t="s">
        <v>651</v>
      </c>
      <c r="K469" s="37">
        <v>3360</v>
      </c>
      <c r="L469" s="37"/>
      <c r="M469" s="37"/>
      <c r="N469" s="37"/>
    </row>
    <row r="470" ht="26" customHeight="1" spans="1:14">
      <c r="A470" s="105"/>
      <c r="B470" s="105"/>
      <c r="C470" s="66"/>
      <c r="D470" s="66"/>
      <c r="E470" s="66"/>
      <c r="F470" s="66"/>
      <c r="G470" s="66"/>
      <c r="H470" s="37" t="s">
        <v>140</v>
      </c>
      <c r="I470" s="37"/>
      <c r="J470" s="37" t="s">
        <v>618</v>
      </c>
      <c r="K470" s="37">
        <v>240</v>
      </c>
      <c r="L470" s="37"/>
      <c r="M470" s="37"/>
      <c r="N470" s="37"/>
    </row>
    <row r="471" ht="26" customHeight="1" spans="1:14">
      <c r="A471" s="71"/>
      <c r="B471" s="71"/>
      <c r="C471" s="66"/>
      <c r="D471" s="66"/>
      <c r="E471" s="66"/>
      <c r="F471" s="66"/>
      <c r="G471" s="66"/>
      <c r="H471" s="37" t="s">
        <v>733</v>
      </c>
      <c r="I471" s="37"/>
      <c r="J471" s="37" t="s">
        <v>615</v>
      </c>
      <c r="K471" s="37">
        <v>960</v>
      </c>
      <c r="L471" s="37"/>
      <c r="M471" s="37"/>
      <c r="N471" s="37"/>
    </row>
    <row r="472" ht="26" customHeight="1" spans="1:14">
      <c r="A472" s="85">
        <f>COUNTA($A$4:A471)</f>
        <v>301</v>
      </c>
      <c r="B472" s="85" t="s">
        <v>743</v>
      </c>
      <c r="C472" s="95" t="s">
        <v>744</v>
      </c>
      <c r="D472" s="95" t="s">
        <v>762</v>
      </c>
      <c r="E472" s="95" t="s">
        <v>771</v>
      </c>
      <c r="F472" s="95" t="s">
        <v>43</v>
      </c>
      <c r="G472" s="95">
        <v>2</v>
      </c>
      <c r="H472" s="95" t="s">
        <v>41</v>
      </c>
      <c r="I472" s="95" t="s">
        <v>762</v>
      </c>
      <c r="J472" s="95" t="s">
        <v>621</v>
      </c>
      <c r="K472" s="95">
        <v>960</v>
      </c>
      <c r="L472" s="95">
        <v>1440</v>
      </c>
      <c r="M472" s="37"/>
      <c r="N472" s="37"/>
    </row>
    <row r="473" ht="26" customHeight="1" spans="1:14">
      <c r="A473" s="71"/>
      <c r="B473" s="71"/>
      <c r="C473" s="95"/>
      <c r="D473" s="95"/>
      <c r="E473" s="95"/>
      <c r="F473" s="95"/>
      <c r="G473" s="95"/>
      <c r="H473" s="95" t="s">
        <v>46</v>
      </c>
      <c r="I473" s="95"/>
      <c r="J473" s="66" t="s">
        <v>656</v>
      </c>
      <c r="K473" s="66">
        <v>480</v>
      </c>
      <c r="L473" s="95"/>
      <c r="M473" s="37"/>
      <c r="N473" s="37"/>
    </row>
    <row r="474" ht="42" customHeight="1" spans="1:14">
      <c r="A474" s="37">
        <f>COUNTA($A$4:A473)</f>
        <v>302</v>
      </c>
      <c r="B474" s="37" t="s">
        <v>743</v>
      </c>
      <c r="C474" s="95" t="s">
        <v>744</v>
      </c>
      <c r="D474" s="95" t="s">
        <v>762</v>
      </c>
      <c r="E474" s="95" t="s">
        <v>772</v>
      </c>
      <c r="F474" s="95" t="s">
        <v>43</v>
      </c>
      <c r="G474" s="95">
        <v>5</v>
      </c>
      <c r="H474" s="95" t="s">
        <v>114</v>
      </c>
      <c r="I474" s="95" t="s">
        <v>762</v>
      </c>
      <c r="J474" s="95" t="s">
        <v>639</v>
      </c>
      <c r="K474" s="95">
        <v>432</v>
      </c>
      <c r="L474" s="108">
        <v>432</v>
      </c>
      <c r="M474" s="95" t="s">
        <v>773</v>
      </c>
      <c r="N474" s="95"/>
    </row>
    <row r="475" ht="26" customHeight="1" spans="1:14">
      <c r="A475" s="85">
        <f>COUNTA($A$4:A474)</f>
        <v>303</v>
      </c>
      <c r="B475" s="85" t="s">
        <v>743</v>
      </c>
      <c r="C475" s="95" t="s">
        <v>744</v>
      </c>
      <c r="D475" s="95" t="s">
        <v>762</v>
      </c>
      <c r="E475" s="95" t="s">
        <v>774</v>
      </c>
      <c r="F475" s="95" t="s">
        <v>43</v>
      </c>
      <c r="G475" s="95">
        <v>4</v>
      </c>
      <c r="H475" s="95" t="s">
        <v>46</v>
      </c>
      <c r="I475" s="95" t="s">
        <v>762</v>
      </c>
      <c r="J475" s="95" t="s">
        <v>775</v>
      </c>
      <c r="K475" s="95">
        <v>672</v>
      </c>
      <c r="L475" s="95">
        <v>1440</v>
      </c>
      <c r="M475" s="37" t="s">
        <v>776</v>
      </c>
      <c r="N475" s="37"/>
    </row>
    <row r="476" ht="26" customHeight="1" spans="1:14">
      <c r="A476" s="105"/>
      <c r="B476" s="105"/>
      <c r="C476" s="95"/>
      <c r="D476" s="95"/>
      <c r="E476" s="95"/>
      <c r="F476" s="95"/>
      <c r="G476" s="95"/>
      <c r="H476" s="95" t="s">
        <v>114</v>
      </c>
      <c r="I476" s="95"/>
      <c r="J476" s="95" t="s">
        <v>656</v>
      </c>
      <c r="K476" s="95">
        <v>360</v>
      </c>
      <c r="L476" s="95"/>
      <c r="M476" s="37"/>
      <c r="N476" s="37"/>
    </row>
    <row r="477" ht="26" customHeight="1" spans="1:14">
      <c r="A477" s="71"/>
      <c r="B477" s="71"/>
      <c r="C477" s="95"/>
      <c r="D477" s="95"/>
      <c r="E477" s="95"/>
      <c r="F477" s="95"/>
      <c r="G477" s="95"/>
      <c r="H477" s="95" t="s">
        <v>41</v>
      </c>
      <c r="I477" s="95"/>
      <c r="J477" s="95" t="s">
        <v>777</v>
      </c>
      <c r="K477" s="95">
        <v>408</v>
      </c>
      <c r="L477" s="95"/>
      <c r="M477" s="37"/>
      <c r="N477" s="37"/>
    </row>
    <row r="478" ht="30" customHeight="1" spans="1:14">
      <c r="A478" s="37">
        <f>COUNTA($A$4:A477)</f>
        <v>304</v>
      </c>
      <c r="B478" s="37" t="s">
        <v>743</v>
      </c>
      <c r="C478" s="95" t="s">
        <v>744</v>
      </c>
      <c r="D478" s="95" t="s">
        <v>778</v>
      </c>
      <c r="E478" s="95" t="s">
        <v>779</v>
      </c>
      <c r="F478" s="95" t="s">
        <v>56</v>
      </c>
      <c r="G478" s="95">
        <v>4</v>
      </c>
      <c r="H478" s="95" t="s">
        <v>114</v>
      </c>
      <c r="I478" s="95" t="s">
        <v>778</v>
      </c>
      <c r="J478" s="95" t="s">
        <v>628</v>
      </c>
      <c r="K478" s="95">
        <v>1200</v>
      </c>
      <c r="L478" s="95">
        <v>1200</v>
      </c>
      <c r="M478" s="37" t="s">
        <v>780</v>
      </c>
      <c r="N478" s="37"/>
    </row>
    <row r="479" ht="26" customHeight="1" spans="1:14">
      <c r="A479" s="37">
        <f>COUNTA($A$4:A478)</f>
        <v>305</v>
      </c>
      <c r="B479" s="37" t="s">
        <v>743</v>
      </c>
      <c r="C479" s="95" t="s">
        <v>744</v>
      </c>
      <c r="D479" s="95" t="s">
        <v>781</v>
      </c>
      <c r="E479" s="95" t="s">
        <v>782</v>
      </c>
      <c r="F479" s="95" t="s">
        <v>26</v>
      </c>
      <c r="G479" s="95">
        <v>2</v>
      </c>
      <c r="H479" s="95" t="s">
        <v>114</v>
      </c>
      <c r="I479" s="95" t="s">
        <v>781</v>
      </c>
      <c r="J479" s="95" t="s">
        <v>615</v>
      </c>
      <c r="K479" s="95">
        <v>720</v>
      </c>
      <c r="L479" s="95">
        <v>720</v>
      </c>
      <c r="M479" s="37"/>
      <c r="N479" s="37"/>
    </row>
    <row r="480" ht="26" customHeight="1" spans="1:14">
      <c r="A480" s="85">
        <f>COUNTA($A$4:A479)</f>
        <v>306</v>
      </c>
      <c r="B480" s="85" t="s">
        <v>743</v>
      </c>
      <c r="C480" s="94" t="s">
        <v>744</v>
      </c>
      <c r="D480" s="94" t="s">
        <v>783</v>
      </c>
      <c r="E480" s="94" t="s">
        <v>784</v>
      </c>
      <c r="F480" s="94" t="s">
        <v>22</v>
      </c>
      <c r="G480" s="94">
        <v>5</v>
      </c>
      <c r="H480" s="95" t="s">
        <v>114</v>
      </c>
      <c r="I480" s="94" t="s">
        <v>783</v>
      </c>
      <c r="J480" s="95" t="s">
        <v>715</v>
      </c>
      <c r="K480" s="95">
        <v>624</v>
      </c>
      <c r="L480" s="95">
        <v>1392</v>
      </c>
      <c r="M480" s="37"/>
      <c r="N480" s="37"/>
    </row>
    <row r="481" ht="26" customHeight="1" spans="1:14">
      <c r="A481" s="71"/>
      <c r="B481" s="71"/>
      <c r="C481" s="94"/>
      <c r="D481" s="94"/>
      <c r="E481" s="94"/>
      <c r="F481" s="94"/>
      <c r="G481" s="94"/>
      <c r="H481" s="95" t="s">
        <v>46</v>
      </c>
      <c r="I481" s="94"/>
      <c r="J481" s="95" t="s">
        <v>639</v>
      </c>
      <c r="K481" s="95">
        <v>768</v>
      </c>
      <c r="L481" s="95"/>
      <c r="M481" s="37"/>
      <c r="N481" s="37"/>
    </row>
    <row r="482" ht="30" customHeight="1" spans="1:14">
      <c r="A482" s="37">
        <f>COUNTA($A$4:A481)</f>
        <v>307</v>
      </c>
      <c r="B482" s="37" t="s">
        <v>743</v>
      </c>
      <c r="C482" s="95" t="s">
        <v>744</v>
      </c>
      <c r="D482" s="95" t="s">
        <v>785</v>
      </c>
      <c r="E482" s="95" t="s">
        <v>786</v>
      </c>
      <c r="F482" s="95" t="s">
        <v>56</v>
      </c>
      <c r="G482" s="95">
        <v>3</v>
      </c>
      <c r="H482" s="94" t="s">
        <v>787</v>
      </c>
      <c r="I482" s="95" t="s">
        <v>785</v>
      </c>
      <c r="J482" s="95" t="s">
        <v>618</v>
      </c>
      <c r="K482" s="95">
        <v>240</v>
      </c>
      <c r="L482" s="95">
        <v>240</v>
      </c>
      <c r="M482" s="37" t="s">
        <v>788</v>
      </c>
      <c r="N482" s="37"/>
    </row>
    <row r="483" ht="26" customHeight="1" spans="1:14">
      <c r="A483" s="37">
        <f>COUNTA($A$4:A482)</f>
        <v>308</v>
      </c>
      <c r="B483" s="37" t="s">
        <v>743</v>
      </c>
      <c r="C483" s="94" t="s">
        <v>789</v>
      </c>
      <c r="D483" s="106" t="s">
        <v>790</v>
      </c>
      <c r="E483" s="106" t="s">
        <v>791</v>
      </c>
      <c r="F483" s="95" t="s">
        <v>29</v>
      </c>
      <c r="G483" s="106">
        <v>4</v>
      </c>
      <c r="H483" s="37" t="s">
        <v>124</v>
      </c>
      <c r="I483" s="95" t="s">
        <v>792</v>
      </c>
      <c r="J483" s="37" t="s">
        <v>651</v>
      </c>
      <c r="K483" s="95">
        <v>4480</v>
      </c>
      <c r="L483" s="95">
        <v>4480</v>
      </c>
      <c r="M483" s="37"/>
      <c r="N483" s="37"/>
    </row>
    <row r="484" ht="26" customHeight="1" spans="1:14">
      <c r="A484" s="37">
        <f>COUNTA($A$4:A483)</f>
        <v>309</v>
      </c>
      <c r="B484" s="37" t="s">
        <v>743</v>
      </c>
      <c r="C484" s="37" t="s">
        <v>789</v>
      </c>
      <c r="D484" s="37" t="s">
        <v>793</v>
      </c>
      <c r="E484" s="37" t="s">
        <v>794</v>
      </c>
      <c r="F484" s="37" t="s">
        <v>22</v>
      </c>
      <c r="G484" s="37">
        <v>6</v>
      </c>
      <c r="H484" s="37" t="s">
        <v>124</v>
      </c>
      <c r="I484" s="37" t="s">
        <v>793</v>
      </c>
      <c r="J484" s="95" t="s">
        <v>612</v>
      </c>
      <c r="K484" s="95">
        <v>3840</v>
      </c>
      <c r="L484" s="95">
        <v>3840</v>
      </c>
      <c r="M484" s="37"/>
      <c r="N484" s="37"/>
    </row>
    <row r="485" ht="32" customHeight="1" spans="1:14">
      <c r="A485" s="37">
        <f>COUNTA($A$4:A484)</f>
        <v>310</v>
      </c>
      <c r="B485" s="37" t="s">
        <v>743</v>
      </c>
      <c r="C485" s="37" t="s">
        <v>789</v>
      </c>
      <c r="D485" s="37" t="s">
        <v>793</v>
      </c>
      <c r="E485" s="95" t="s">
        <v>795</v>
      </c>
      <c r="F485" s="95" t="s">
        <v>29</v>
      </c>
      <c r="G485" s="95">
        <v>5</v>
      </c>
      <c r="H485" s="37" t="s">
        <v>124</v>
      </c>
      <c r="I485" s="37" t="s">
        <v>793</v>
      </c>
      <c r="J485" s="95" t="s">
        <v>621</v>
      </c>
      <c r="K485" s="95">
        <v>2560</v>
      </c>
      <c r="L485" s="37">
        <v>2560</v>
      </c>
      <c r="M485" s="95"/>
      <c r="N485" s="37" t="s">
        <v>796</v>
      </c>
    </row>
    <row r="486" ht="26" customHeight="1" spans="1:14">
      <c r="A486" s="37">
        <f>COUNTA($A$4:A485)</f>
        <v>311</v>
      </c>
      <c r="B486" s="37" t="s">
        <v>743</v>
      </c>
      <c r="C486" s="95" t="s">
        <v>789</v>
      </c>
      <c r="D486" s="95" t="s">
        <v>793</v>
      </c>
      <c r="E486" s="95" t="s">
        <v>797</v>
      </c>
      <c r="F486" s="95" t="s">
        <v>29</v>
      </c>
      <c r="G486" s="95">
        <v>4</v>
      </c>
      <c r="H486" s="95" t="s">
        <v>124</v>
      </c>
      <c r="I486" s="95" t="s">
        <v>793</v>
      </c>
      <c r="J486" s="95" t="s">
        <v>615</v>
      </c>
      <c r="K486" s="95">
        <v>1280</v>
      </c>
      <c r="L486" s="37">
        <v>1280</v>
      </c>
      <c r="M486" s="95"/>
      <c r="N486" s="37"/>
    </row>
    <row r="487" ht="26" customHeight="1" spans="1:14">
      <c r="A487" s="37">
        <f>COUNTA($A$4:A486)</f>
        <v>312</v>
      </c>
      <c r="B487" s="37" t="s">
        <v>743</v>
      </c>
      <c r="C487" s="95" t="s">
        <v>789</v>
      </c>
      <c r="D487" s="95" t="s">
        <v>793</v>
      </c>
      <c r="E487" s="95" t="s">
        <v>798</v>
      </c>
      <c r="F487" s="95" t="s">
        <v>56</v>
      </c>
      <c r="G487" s="95">
        <v>3</v>
      </c>
      <c r="H487" s="95" t="s">
        <v>799</v>
      </c>
      <c r="I487" s="37" t="s">
        <v>793</v>
      </c>
      <c r="J487" s="95" t="s">
        <v>683</v>
      </c>
      <c r="K487" s="95">
        <v>1344</v>
      </c>
      <c r="L487" s="37">
        <v>1344</v>
      </c>
      <c r="M487" s="95"/>
      <c r="N487" s="37"/>
    </row>
    <row r="488" ht="26" customHeight="1" spans="1:14">
      <c r="A488" s="85">
        <f>COUNTA($A$4:A487)</f>
        <v>313</v>
      </c>
      <c r="B488" s="85" t="s">
        <v>743</v>
      </c>
      <c r="C488" s="95" t="s">
        <v>789</v>
      </c>
      <c r="D488" s="95" t="s">
        <v>793</v>
      </c>
      <c r="E488" s="95" t="s">
        <v>800</v>
      </c>
      <c r="F488" s="95" t="s">
        <v>56</v>
      </c>
      <c r="G488" s="95">
        <v>4</v>
      </c>
      <c r="H488" s="95" t="s">
        <v>801</v>
      </c>
      <c r="I488" s="95" t="s">
        <v>749</v>
      </c>
      <c r="J488" s="95" t="s">
        <v>621</v>
      </c>
      <c r="K488" s="95">
        <v>3840</v>
      </c>
      <c r="L488" s="37">
        <v>4800</v>
      </c>
      <c r="M488" s="95"/>
      <c r="N488" s="37"/>
    </row>
    <row r="489" ht="26" customHeight="1" spans="1:14">
      <c r="A489" s="71"/>
      <c r="B489" s="71"/>
      <c r="C489" s="95"/>
      <c r="D489" s="95"/>
      <c r="E489" s="95"/>
      <c r="F489" s="95"/>
      <c r="G489" s="95"/>
      <c r="H489" s="95" t="s">
        <v>124</v>
      </c>
      <c r="I489" s="95"/>
      <c r="J489" s="95" t="s">
        <v>632</v>
      </c>
      <c r="K489" s="95">
        <v>960</v>
      </c>
      <c r="L489" s="37"/>
      <c r="M489" s="95"/>
      <c r="N489" s="37"/>
    </row>
    <row r="490" ht="26" customHeight="1" spans="1:14">
      <c r="A490" s="85">
        <f>COUNTA($A$4:A489)</f>
        <v>314</v>
      </c>
      <c r="B490" s="85" t="s">
        <v>743</v>
      </c>
      <c r="C490" s="95" t="s">
        <v>789</v>
      </c>
      <c r="D490" s="95" t="s">
        <v>802</v>
      </c>
      <c r="E490" s="95" t="s">
        <v>803</v>
      </c>
      <c r="F490" s="95" t="s">
        <v>56</v>
      </c>
      <c r="G490" s="95">
        <v>5</v>
      </c>
      <c r="H490" s="37" t="s">
        <v>124</v>
      </c>
      <c r="I490" s="37" t="s">
        <v>802</v>
      </c>
      <c r="J490" s="95" t="s">
        <v>632</v>
      </c>
      <c r="K490" s="95">
        <v>960</v>
      </c>
      <c r="L490" s="37">
        <v>2848</v>
      </c>
      <c r="M490" s="95" t="s">
        <v>804</v>
      </c>
      <c r="N490" s="37"/>
    </row>
    <row r="491" ht="26" customHeight="1" spans="1:14">
      <c r="A491" s="105"/>
      <c r="B491" s="105"/>
      <c r="C491" s="95"/>
      <c r="D491" s="95"/>
      <c r="E491" s="95"/>
      <c r="F491" s="95"/>
      <c r="G491" s="95"/>
      <c r="H491" s="37" t="s">
        <v>94</v>
      </c>
      <c r="I491" s="37"/>
      <c r="J491" s="95" t="s">
        <v>640</v>
      </c>
      <c r="K491" s="95">
        <v>288</v>
      </c>
      <c r="L491" s="37"/>
      <c r="M491" s="95"/>
      <c r="N491" s="37"/>
    </row>
    <row r="492" ht="26" customHeight="1" spans="1:14">
      <c r="A492" s="71"/>
      <c r="B492" s="71"/>
      <c r="C492" s="95"/>
      <c r="D492" s="95"/>
      <c r="E492" s="95"/>
      <c r="F492" s="95"/>
      <c r="G492" s="95"/>
      <c r="H492" s="37" t="s">
        <v>41</v>
      </c>
      <c r="I492" s="37"/>
      <c r="J492" s="37" t="s">
        <v>673</v>
      </c>
      <c r="K492" s="37">
        <v>1600</v>
      </c>
      <c r="L492" s="37"/>
      <c r="M492" s="95"/>
      <c r="N492" s="37"/>
    </row>
    <row r="493" ht="26" customHeight="1" spans="1:14">
      <c r="A493" s="37">
        <f>COUNTA($A$4:A492)</f>
        <v>315</v>
      </c>
      <c r="B493" s="37" t="s">
        <v>743</v>
      </c>
      <c r="C493" s="95" t="s">
        <v>789</v>
      </c>
      <c r="D493" s="95" t="s">
        <v>805</v>
      </c>
      <c r="E493" s="95" t="s">
        <v>806</v>
      </c>
      <c r="F493" s="95" t="s">
        <v>29</v>
      </c>
      <c r="G493" s="95">
        <v>4</v>
      </c>
      <c r="H493" s="95" t="s">
        <v>124</v>
      </c>
      <c r="I493" s="95" t="s">
        <v>807</v>
      </c>
      <c r="J493" s="95" t="s">
        <v>756</v>
      </c>
      <c r="K493" s="95">
        <v>5120</v>
      </c>
      <c r="L493" s="95">
        <v>5000</v>
      </c>
      <c r="M493" s="37"/>
      <c r="N493" s="37" t="s">
        <v>758</v>
      </c>
    </row>
    <row r="494" ht="26" customHeight="1" spans="1:14">
      <c r="A494" s="85">
        <f>COUNTA($A$4:A493)</f>
        <v>316</v>
      </c>
      <c r="B494" s="85" t="s">
        <v>743</v>
      </c>
      <c r="C494" s="95" t="s">
        <v>789</v>
      </c>
      <c r="D494" s="95" t="s">
        <v>805</v>
      </c>
      <c r="E494" s="95" t="s">
        <v>808</v>
      </c>
      <c r="F494" s="95" t="s">
        <v>43</v>
      </c>
      <c r="G494" s="95">
        <v>1</v>
      </c>
      <c r="H494" s="95" t="s">
        <v>124</v>
      </c>
      <c r="I494" s="95" t="s">
        <v>805</v>
      </c>
      <c r="J494" s="95" t="s">
        <v>673</v>
      </c>
      <c r="K494" s="95">
        <v>2400</v>
      </c>
      <c r="L494" s="95">
        <v>5000</v>
      </c>
      <c r="M494" s="37"/>
      <c r="N494" s="37" t="s">
        <v>758</v>
      </c>
    </row>
    <row r="495" ht="26" customHeight="1" spans="1:14">
      <c r="A495" s="71"/>
      <c r="B495" s="71"/>
      <c r="C495" s="95"/>
      <c r="D495" s="95"/>
      <c r="E495" s="95"/>
      <c r="F495" s="95"/>
      <c r="G495" s="95"/>
      <c r="H495" s="95" t="s">
        <v>79</v>
      </c>
      <c r="I495" s="95"/>
      <c r="J495" s="95" t="s">
        <v>693</v>
      </c>
      <c r="K495" s="95">
        <v>3000</v>
      </c>
      <c r="L495" s="95"/>
      <c r="M495" s="37"/>
      <c r="N495" s="37"/>
    </row>
    <row r="496" ht="26" customHeight="1" spans="1:14">
      <c r="A496" s="37">
        <f>COUNTA($A$4:A495)</f>
        <v>317</v>
      </c>
      <c r="B496" s="37" t="s">
        <v>743</v>
      </c>
      <c r="C496" s="94" t="s">
        <v>789</v>
      </c>
      <c r="D496" s="94" t="s">
        <v>809</v>
      </c>
      <c r="E496" s="94" t="s">
        <v>810</v>
      </c>
      <c r="F496" s="95" t="s">
        <v>26</v>
      </c>
      <c r="G496" s="94">
        <v>3</v>
      </c>
      <c r="H496" s="95" t="s">
        <v>124</v>
      </c>
      <c r="I496" s="95" t="s">
        <v>793</v>
      </c>
      <c r="J496" s="95" t="s">
        <v>651</v>
      </c>
      <c r="K496" s="95">
        <v>3360</v>
      </c>
      <c r="L496" s="95">
        <v>3360</v>
      </c>
      <c r="M496" s="37"/>
      <c r="N496" s="37"/>
    </row>
    <row r="497" ht="26" customHeight="1" spans="1:14">
      <c r="A497" s="37">
        <f>COUNTA($A$4:A496)</f>
        <v>318</v>
      </c>
      <c r="B497" s="37" t="s">
        <v>743</v>
      </c>
      <c r="C497" s="95" t="s">
        <v>811</v>
      </c>
      <c r="D497" s="95" t="s">
        <v>812</v>
      </c>
      <c r="E497" s="95" t="s">
        <v>813</v>
      </c>
      <c r="F497" s="95" t="s">
        <v>56</v>
      </c>
      <c r="G497" s="95">
        <v>2</v>
      </c>
      <c r="H497" s="37" t="s">
        <v>41</v>
      </c>
      <c r="I497" s="95" t="s">
        <v>812</v>
      </c>
      <c r="J497" s="95" t="s">
        <v>632</v>
      </c>
      <c r="K497" s="95">
        <v>480</v>
      </c>
      <c r="L497" s="95">
        <v>480</v>
      </c>
      <c r="M497" s="37"/>
      <c r="N497" s="37"/>
    </row>
    <row r="498" ht="26" customHeight="1" spans="1:14">
      <c r="A498" s="37">
        <f>COUNTA($A$4:A497)</f>
        <v>319</v>
      </c>
      <c r="B498" s="37" t="s">
        <v>743</v>
      </c>
      <c r="C498" s="37" t="s">
        <v>811</v>
      </c>
      <c r="D498" s="37" t="s">
        <v>812</v>
      </c>
      <c r="E498" s="37" t="s">
        <v>814</v>
      </c>
      <c r="F498" s="37" t="s">
        <v>26</v>
      </c>
      <c r="G498" s="37">
        <v>3</v>
      </c>
      <c r="H498" s="37" t="s">
        <v>32</v>
      </c>
      <c r="I498" s="37" t="s">
        <v>812</v>
      </c>
      <c r="J498" s="37" t="s">
        <v>815</v>
      </c>
      <c r="K498" s="37">
        <v>2496</v>
      </c>
      <c r="L498" s="37">
        <v>2496</v>
      </c>
      <c r="M498" s="37"/>
      <c r="N498" s="37"/>
    </row>
    <row r="499" ht="30" customHeight="1" spans="1:14">
      <c r="A499" s="37">
        <f>COUNTA($A$4:A498)</f>
        <v>320</v>
      </c>
      <c r="B499" s="37" t="s">
        <v>743</v>
      </c>
      <c r="C499" s="94" t="s">
        <v>811</v>
      </c>
      <c r="D499" s="94" t="s">
        <v>816</v>
      </c>
      <c r="E499" s="94" t="s">
        <v>817</v>
      </c>
      <c r="F499" s="94" t="s">
        <v>56</v>
      </c>
      <c r="G499" s="94">
        <v>3</v>
      </c>
      <c r="H499" s="37" t="s">
        <v>94</v>
      </c>
      <c r="I499" s="37" t="s">
        <v>818</v>
      </c>
      <c r="J499" s="37" t="s">
        <v>819</v>
      </c>
      <c r="K499" s="37">
        <v>432</v>
      </c>
      <c r="L499" s="37">
        <v>432</v>
      </c>
      <c r="M499" s="37" t="s">
        <v>820</v>
      </c>
      <c r="N499" s="37"/>
    </row>
    <row r="500" ht="26" customHeight="1" spans="1:14">
      <c r="A500" s="37">
        <f>COUNTA($A$4:A499)</f>
        <v>321</v>
      </c>
      <c r="B500" s="37" t="s">
        <v>743</v>
      </c>
      <c r="C500" s="37" t="s">
        <v>821</v>
      </c>
      <c r="D500" s="37" t="s">
        <v>822</v>
      </c>
      <c r="E500" s="37" t="s">
        <v>823</v>
      </c>
      <c r="F500" s="37" t="s">
        <v>56</v>
      </c>
      <c r="G500" s="37">
        <v>5</v>
      </c>
      <c r="H500" s="37" t="s">
        <v>79</v>
      </c>
      <c r="I500" s="37" t="s">
        <v>822</v>
      </c>
      <c r="J500" s="37" t="s">
        <v>824</v>
      </c>
      <c r="K500" s="37">
        <v>6000</v>
      </c>
      <c r="L500" s="37">
        <v>5000</v>
      </c>
      <c r="M500" s="37"/>
      <c r="N500" s="37" t="s">
        <v>758</v>
      </c>
    </row>
    <row r="501" ht="26" customHeight="1" spans="1:14">
      <c r="A501" s="37">
        <f>COUNTA($A$4:A500)</f>
        <v>322</v>
      </c>
      <c r="B501" s="37" t="s">
        <v>743</v>
      </c>
      <c r="C501" s="95" t="s">
        <v>821</v>
      </c>
      <c r="D501" s="95" t="s">
        <v>822</v>
      </c>
      <c r="E501" s="95" t="s">
        <v>825</v>
      </c>
      <c r="F501" s="95" t="s">
        <v>49</v>
      </c>
      <c r="G501" s="95">
        <v>4</v>
      </c>
      <c r="H501" s="95" t="s">
        <v>826</v>
      </c>
      <c r="I501" s="95" t="s">
        <v>822</v>
      </c>
      <c r="J501" s="95" t="s">
        <v>621</v>
      </c>
      <c r="K501" s="95">
        <v>2240</v>
      </c>
      <c r="L501" s="95">
        <v>2240</v>
      </c>
      <c r="M501" s="37"/>
      <c r="N501" s="37"/>
    </row>
    <row r="502" ht="43" customHeight="1" spans="1:14">
      <c r="A502" s="37">
        <f>COUNTA($A$4:A501)</f>
        <v>323</v>
      </c>
      <c r="B502" s="37" t="s">
        <v>743</v>
      </c>
      <c r="C502" s="95" t="s">
        <v>821</v>
      </c>
      <c r="D502" s="95" t="s">
        <v>827</v>
      </c>
      <c r="E502" s="95" t="s">
        <v>828</v>
      </c>
      <c r="F502" s="95" t="s">
        <v>56</v>
      </c>
      <c r="G502" s="95">
        <v>3</v>
      </c>
      <c r="H502" s="95" t="s">
        <v>41</v>
      </c>
      <c r="I502" s="95" t="s">
        <v>827</v>
      </c>
      <c r="J502" s="95" t="s">
        <v>615</v>
      </c>
      <c r="K502" s="95">
        <v>640</v>
      </c>
      <c r="L502" s="95">
        <v>640</v>
      </c>
      <c r="M502" s="37"/>
      <c r="N502" s="37" t="s">
        <v>829</v>
      </c>
    </row>
    <row r="503" ht="26" customHeight="1" spans="1:14">
      <c r="A503" s="37">
        <f>COUNTA($A$4:A502)</f>
        <v>324</v>
      </c>
      <c r="B503" s="37" t="s">
        <v>743</v>
      </c>
      <c r="C503" s="94" t="s">
        <v>821</v>
      </c>
      <c r="D503" s="94" t="s">
        <v>830</v>
      </c>
      <c r="E503" s="94" t="s">
        <v>831</v>
      </c>
      <c r="F503" s="94" t="s">
        <v>56</v>
      </c>
      <c r="G503" s="94">
        <v>1</v>
      </c>
      <c r="H503" s="95" t="s">
        <v>66</v>
      </c>
      <c r="I503" s="95" t="s">
        <v>830</v>
      </c>
      <c r="J503" s="95" t="s">
        <v>832</v>
      </c>
      <c r="K503" s="95">
        <v>600</v>
      </c>
      <c r="L503" s="94">
        <v>600</v>
      </c>
      <c r="M503" s="37"/>
      <c r="N503" s="37"/>
    </row>
    <row r="504" ht="26" customHeight="1" spans="1:14">
      <c r="A504" s="37">
        <f>COUNTA($A$4:A503)</f>
        <v>325</v>
      </c>
      <c r="B504" s="37" t="s">
        <v>743</v>
      </c>
      <c r="C504" s="95" t="s">
        <v>833</v>
      </c>
      <c r="D504" s="95" t="s">
        <v>834</v>
      </c>
      <c r="E504" s="95" t="s">
        <v>835</v>
      </c>
      <c r="F504" s="95" t="s">
        <v>34</v>
      </c>
      <c r="G504" s="95">
        <v>3</v>
      </c>
      <c r="H504" s="95" t="s">
        <v>41</v>
      </c>
      <c r="I504" s="95" t="s">
        <v>836</v>
      </c>
      <c r="J504" s="94" t="s">
        <v>615</v>
      </c>
      <c r="K504" s="94">
        <v>640</v>
      </c>
      <c r="L504" s="94">
        <v>640</v>
      </c>
      <c r="M504" s="37"/>
      <c r="N504" s="37"/>
    </row>
    <row r="505" ht="43" customHeight="1" spans="1:14">
      <c r="A505" s="37">
        <f>COUNTA($A$4:A504)</f>
        <v>326</v>
      </c>
      <c r="B505" s="37" t="s">
        <v>743</v>
      </c>
      <c r="C505" s="95" t="s">
        <v>833</v>
      </c>
      <c r="D505" s="95" t="s">
        <v>837</v>
      </c>
      <c r="E505" s="95" t="s">
        <v>838</v>
      </c>
      <c r="F505" s="95" t="s">
        <v>34</v>
      </c>
      <c r="G505" s="95">
        <v>3</v>
      </c>
      <c r="H505" s="95" t="s">
        <v>41</v>
      </c>
      <c r="I505" s="95" t="s">
        <v>837</v>
      </c>
      <c r="J505" s="95" t="s">
        <v>656</v>
      </c>
      <c r="K505" s="95">
        <v>320</v>
      </c>
      <c r="L505" s="95">
        <v>320</v>
      </c>
      <c r="M505" s="37" t="s">
        <v>839</v>
      </c>
      <c r="N505" s="37"/>
    </row>
    <row r="506" ht="26" customHeight="1" spans="1:14">
      <c r="A506" s="37">
        <f>COUNTA($A$4:A505)</f>
        <v>327</v>
      </c>
      <c r="B506" s="37" t="s">
        <v>743</v>
      </c>
      <c r="C506" s="95" t="s">
        <v>833</v>
      </c>
      <c r="D506" s="94" t="s">
        <v>840</v>
      </c>
      <c r="E506" s="94" t="s">
        <v>841</v>
      </c>
      <c r="F506" s="94" t="s">
        <v>26</v>
      </c>
      <c r="G506" s="94">
        <v>1</v>
      </c>
      <c r="H506" s="95" t="s">
        <v>289</v>
      </c>
      <c r="I506" s="95" t="s">
        <v>840</v>
      </c>
      <c r="J506" s="95" t="s">
        <v>842</v>
      </c>
      <c r="K506" s="95">
        <v>2880</v>
      </c>
      <c r="L506" s="95">
        <v>2880</v>
      </c>
      <c r="M506" s="37"/>
      <c r="N506" s="37"/>
    </row>
    <row r="507" ht="26" customHeight="1" spans="1:14">
      <c r="A507" s="85">
        <f>COUNTA($A$4:A506)</f>
        <v>328</v>
      </c>
      <c r="B507" s="85" t="s">
        <v>743</v>
      </c>
      <c r="C507" s="94" t="s">
        <v>833</v>
      </c>
      <c r="D507" s="94" t="s">
        <v>840</v>
      </c>
      <c r="E507" s="94" t="s">
        <v>843</v>
      </c>
      <c r="F507" s="94" t="s">
        <v>43</v>
      </c>
      <c r="G507" s="94">
        <v>6</v>
      </c>
      <c r="H507" s="94" t="s">
        <v>41</v>
      </c>
      <c r="I507" s="94" t="s">
        <v>840</v>
      </c>
      <c r="J507" s="94" t="s">
        <v>615</v>
      </c>
      <c r="K507" s="94">
        <v>480</v>
      </c>
      <c r="L507" s="94">
        <v>720</v>
      </c>
      <c r="M507" s="37"/>
      <c r="N507" s="37"/>
    </row>
    <row r="508" ht="26" customHeight="1" spans="1:14">
      <c r="A508" s="71"/>
      <c r="B508" s="71"/>
      <c r="C508" s="94"/>
      <c r="D508" s="94"/>
      <c r="E508" s="94"/>
      <c r="F508" s="94"/>
      <c r="G508" s="94"/>
      <c r="H508" s="95" t="s">
        <v>140</v>
      </c>
      <c r="I508" s="94"/>
      <c r="J508" s="95" t="s">
        <v>618</v>
      </c>
      <c r="K508" s="95">
        <v>240</v>
      </c>
      <c r="L508" s="94"/>
      <c r="M508" s="37"/>
      <c r="N508" s="37"/>
    </row>
    <row r="509" ht="26" customHeight="1" spans="1:14">
      <c r="A509" s="85">
        <f>COUNTA($A$4:A508)</f>
        <v>329</v>
      </c>
      <c r="B509" s="85" t="s">
        <v>743</v>
      </c>
      <c r="C509" s="94" t="s">
        <v>833</v>
      </c>
      <c r="D509" s="94" t="s">
        <v>844</v>
      </c>
      <c r="E509" s="94" t="s">
        <v>845</v>
      </c>
      <c r="F509" s="94" t="s">
        <v>56</v>
      </c>
      <c r="G509" s="94">
        <v>3</v>
      </c>
      <c r="H509" s="95" t="s">
        <v>846</v>
      </c>
      <c r="I509" s="94" t="s">
        <v>844</v>
      </c>
      <c r="J509" s="106" t="s">
        <v>646</v>
      </c>
      <c r="K509" s="106">
        <v>1232</v>
      </c>
      <c r="L509" s="95">
        <v>1872</v>
      </c>
      <c r="M509" s="37"/>
      <c r="N509" s="37"/>
    </row>
    <row r="510" ht="26" customHeight="1" spans="1:14">
      <c r="A510" s="71"/>
      <c r="B510" s="71"/>
      <c r="C510" s="94"/>
      <c r="D510" s="94"/>
      <c r="E510" s="94"/>
      <c r="F510" s="94"/>
      <c r="G510" s="94"/>
      <c r="H510" s="95" t="s">
        <v>41</v>
      </c>
      <c r="I510" s="94"/>
      <c r="J510" s="95" t="s">
        <v>615</v>
      </c>
      <c r="K510" s="95">
        <v>640</v>
      </c>
      <c r="L510" s="95"/>
      <c r="M510" s="37"/>
      <c r="N510" s="37"/>
    </row>
    <row r="511" ht="26" customHeight="1" spans="1:14">
      <c r="A511" s="37">
        <f>COUNTA($A$4:A510)</f>
        <v>330</v>
      </c>
      <c r="B511" s="37" t="s">
        <v>743</v>
      </c>
      <c r="C511" s="94" t="s">
        <v>833</v>
      </c>
      <c r="D511" s="94" t="s">
        <v>847</v>
      </c>
      <c r="E511" s="95" t="s">
        <v>848</v>
      </c>
      <c r="F511" s="95" t="s">
        <v>34</v>
      </c>
      <c r="G511" s="94">
        <v>2</v>
      </c>
      <c r="H511" s="95" t="s">
        <v>66</v>
      </c>
      <c r="I511" s="95" t="s">
        <v>847</v>
      </c>
      <c r="J511" s="95" t="s">
        <v>849</v>
      </c>
      <c r="K511" s="95">
        <v>396</v>
      </c>
      <c r="L511" s="95">
        <v>396</v>
      </c>
      <c r="M511" s="37"/>
      <c r="N511" s="37"/>
    </row>
    <row r="512" ht="26" customHeight="1" spans="1:14">
      <c r="A512" s="37">
        <f>COUNTA($A$4:A511)</f>
        <v>331</v>
      </c>
      <c r="B512" s="37" t="s">
        <v>743</v>
      </c>
      <c r="C512" s="107" t="s">
        <v>833</v>
      </c>
      <c r="D512" s="107" t="s">
        <v>847</v>
      </c>
      <c r="E512" s="107" t="s">
        <v>850</v>
      </c>
      <c r="F512" s="94" t="s">
        <v>43</v>
      </c>
      <c r="G512" s="107">
        <v>5</v>
      </c>
      <c r="H512" s="95" t="s">
        <v>41</v>
      </c>
      <c r="I512" s="94" t="s">
        <v>847</v>
      </c>
      <c r="J512" s="94" t="s">
        <v>683</v>
      </c>
      <c r="K512" s="94">
        <v>720</v>
      </c>
      <c r="L512" s="95">
        <v>720</v>
      </c>
      <c r="M512" s="37"/>
      <c r="N512" s="37"/>
    </row>
    <row r="513" ht="26" customHeight="1" spans="1:14">
      <c r="A513" s="85">
        <f>COUNTA($A$4:A512)</f>
        <v>332</v>
      </c>
      <c r="B513" s="85" t="s">
        <v>743</v>
      </c>
      <c r="C513" s="94" t="s">
        <v>833</v>
      </c>
      <c r="D513" s="94" t="s">
        <v>847</v>
      </c>
      <c r="E513" s="94" t="s">
        <v>851</v>
      </c>
      <c r="F513" s="94" t="s">
        <v>22</v>
      </c>
      <c r="G513" s="94">
        <v>4</v>
      </c>
      <c r="H513" s="95" t="s">
        <v>41</v>
      </c>
      <c r="I513" s="95" t="s">
        <v>847</v>
      </c>
      <c r="J513" s="95" t="s">
        <v>615</v>
      </c>
      <c r="K513" s="95">
        <v>640</v>
      </c>
      <c r="L513" s="95">
        <v>3040</v>
      </c>
      <c r="M513" s="37"/>
      <c r="N513" s="37"/>
    </row>
    <row r="514" ht="26" customHeight="1" spans="1:14">
      <c r="A514" s="71"/>
      <c r="B514" s="71"/>
      <c r="C514" s="94"/>
      <c r="D514" s="94"/>
      <c r="E514" s="94"/>
      <c r="F514" s="94"/>
      <c r="G514" s="94"/>
      <c r="H514" s="95" t="s">
        <v>207</v>
      </c>
      <c r="I514" s="95"/>
      <c r="J514" s="95" t="s">
        <v>852</v>
      </c>
      <c r="K514" s="95">
        <v>2400</v>
      </c>
      <c r="L514" s="95"/>
      <c r="M514" s="37"/>
      <c r="N514" s="37"/>
    </row>
    <row r="515" ht="26" customHeight="1" spans="1:14">
      <c r="A515" s="85">
        <f>COUNTA($A$4:A514)</f>
        <v>333</v>
      </c>
      <c r="B515" s="85" t="s">
        <v>743</v>
      </c>
      <c r="C515" s="95" t="s">
        <v>833</v>
      </c>
      <c r="D515" s="95" t="s">
        <v>847</v>
      </c>
      <c r="E515" s="95" t="s">
        <v>853</v>
      </c>
      <c r="F515" s="95" t="s">
        <v>26</v>
      </c>
      <c r="G515" s="95">
        <v>4</v>
      </c>
      <c r="H515" s="95" t="s">
        <v>41</v>
      </c>
      <c r="I515" s="95" t="s">
        <v>847</v>
      </c>
      <c r="J515" s="95" t="s">
        <v>741</v>
      </c>
      <c r="K515" s="95">
        <v>384</v>
      </c>
      <c r="L515" s="95">
        <v>1188</v>
      </c>
      <c r="M515" s="37"/>
      <c r="N515" s="37"/>
    </row>
    <row r="516" ht="26" customHeight="1" spans="1:14">
      <c r="A516" s="105"/>
      <c r="B516" s="105"/>
      <c r="C516" s="95"/>
      <c r="D516" s="95"/>
      <c r="E516" s="95"/>
      <c r="F516" s="95"/>
      <c r="G516" s="95"/>
      <c r="H516" s="95" t="s">
        <v>66</v>
      </c>
      <c r="I516" s="95"/>
      <c r="J516" s="95" t="s">
        <v>854</v>
      </c>
      <c r="K516" s="95">
        <v>324</v>
      </c>
      <c r="L516" s="95"/>
      <c r="M516" s="37"/>
      <c r="N516" s="37"/>
    </row>
    <row r="517" ht="26" customHeight="1" spans="1:14">
      <c r="A517" s="71"/>
      <c r="B517" s="71"/>
      <c r="C517" s="95"/>
      <c r="D517" s="95" t="s">
        <v>847</v>
      </c>
      <c r="E517" s="95" t="s">
        <v>853</v>
      </c>
      <c r="F517" s="95"/>
      <c r="G517" s="95"/>
      <c r="H517" s="95" t="s">
        <v>289</v>
      </c>
      <c r="I517" s="95"/>
      <c r="J517" s="95" t="s">
        <v>855</v>
      </c>
      <c r="K517" s="95">
        <v>480</v>
      </c>
      <c r="L517" s="95"/>
      <c r="M517" s="37"/>
      <c r="N517" s="37"/>
    </row>
    <row r="518" ht="42" customHeight="1" spans="1:14">
      <c r="A518" s="37">
        <f>COUNTA($A$4:A517)</f>
        <v>334</v>
      </c>
      <c r="B518" s="37" t="s">
        <v>743</v>
      </c>
      <c r="C518" s="94" t="s">
        <v>856</v>
      </c>
      <c r="D518" s="94" t="s">
        <v>857</v>
      </c>
      <c r="E518" s="94" t="s">
        <v>858</v>
      </c>
      <c r="F518" s="94" t="s">
        <v>29</v>
      </c>
      <c r="G518" s="95">
        <v>3</v>
      </c>
      <c r="H518" s="95" t="s">
        <v>31</v>
      </c>
      <c r="I518" s="94" t="s">
        <v>857</v>
      </c>
      <c r="J518" s="95" t="s">
        <v>673</v>
      </c>
      <c r="K518" s="95">
        <v>1600</v>
      </c>
      <c r="L518" s="37">
        <v>1600</v>
      </c>
      <c r="M518" s="37" t="s">
        <v>859</v>
      </c>
      <c r="N518" s="37"/>
    </row>
    <row r="519" ht="26" customHeight="1" spans="1:14">
      <c r="A519" s="85">
        <f>COUNTA($A$4:A518)</f>
        <v>335</v>
      </c>
      <c r="B519" s="85" t="s">
        <v>743</v>
      </c>
      <c r="C519" s="94" t="s">
        <v>856</v>
      </c>
      <c r="D519" s="94" t="s">
        <v>857</v>
      </c>
      <c r="E519" s="94" t="s">
        <v>860</v>
      </c>
      <c r="F519" s="94" t="s">
        <v>22</v>
      </c>
      <c r="G519" s="94">
        <v>4</v>
      </c>
      <c r="H519" s="109" t="s">
        <v>207</v>
      </c>
      <c r="I519" s="109" t="s">
        <v>857</v>
      </c>
      <c r="J519" s="109" t="s">
        <v>852</v>
      </c>
      <c r="K519" s="110">
        <v>2400</v>
      </c>
      <c r="L519" s="110">
        <v>5000</v>
      </c>
      <c r="M519" s="37"/>
      <c r="N519" s="37" t="s">
        <v>758</v>
      </c>
    </row>
    <row r="520" ht="26" customHeight="1" spans="1:14">
      <c r="A520" s="71"/>
      <c r="B520" s="71"/>
      <c r="C520" s="94"/>
      <c r="D520" s="94"/>
      <c r="E520" s="94"/>
      <c r="F520" s="94"/>
      <c r="G520" s="94"/>
      <c r="H520" s="37" t="s">
        <v>124</v>
      </c>
      <c r="I520" s="109"/>
      <c r="J520" s="37" t="s">
        <v>612</v>
      </c>
      <c r="K520" s="37">
        <v>3840</v>
      </c>
      <c r="L520" s="109"/>
      <c r="M520" s="37"/>
      <c r="N520" s="37"/>
    </row>
    <row r="521" ht="26" customHeight="1" spans="1:14">
      <c r="A521" s="85">
        <f>COUNTA($A$4:A520)</f>
        <v>336</v>
      </c>
      <c r="B521" s="85" t="s">
        <v>743</v>
      </c>
      <c r="C521" s="94" t="s">
        <v>856</v>
      </c>
      <c r="D521" s="94" t="s">
        <v>861</v>
      </c>
      <c r="E521" s="94" t="s">
        <v>862</v>
      </c>
      <c r="F521" s="94" t="s">
        <v>56</v>
      </c>
      <c r="G521" s="94">
        <v>6</v>
      </c>
      <c r="H521" s="95" t="s">
        <v>94</v>
      </c>
      <c r="I521" s="94" t="s">
        <v>861</v>
      </c>
      <c r="J521" s="95" t="s">
        <v>682</v>
      </c>
      <c r="K521" s="95">
        <v>336</v>
      </c>
      <c r="L521" s="95">
        <v>576</v>
      </c>
      <c r="M521" s="37" t="s">
        <v>863</v>
      </c>
      <c r="N521" s="37"/>
    </row>
    <row r="522" ht="26" customHeight="1" spans="1:14">
      <c r="A522" s="71"/>
      <c r="B522" s="71"/>
      <c r="C522" s="94"/>
      <c r="D522" s="94"/>
      <c r="E522" s="94"/>
      <c r="F522" s="94"/>
      <c r="G522" s="94"/>
      <c r="H522" s="37" t="s">
        <v>114</v>
      </c>
      <c r="I522" s="94"/>
      <c r="J522" s="37" t="s">
        <v>618</v>
      </c>
      <c r="K522" s="37">
        <v>240</v>
      </c>
      <c r="L522" s="95"/>
      <c r="M522" s="37"/>
      <c r="N522" s="37"/>
    </row>
    <row r="523" ht="26" customHeight="1" spans="1:14">
      <c r="A523" s="85">
        <f>COUNTA($A$4:A522)</f>
        <v>337</v>
      </c>
      <c r="B523" s="85" t="s">
        <v>743</v>
      </c>
      <c r="C523" s="95" t="s">
        <v>856</v>
      </c>
      <c r="D523" s="95" t="s">
        <v>864</v>
      </c>
      <c r="E523" s="95" t="s">
        <v>865</v>
      </c>
      <c r="F523" s="95" t="s">
        <v>26</v>
      </c>
      <c r="G523" s="95">
        <v>2</v>
      </c>
      <c r="H523" s="37" t="s">
        <v>124</v>
      </c>
      <c r="I523" s="95" t="s">
        <v>864</v>
      </c>
      <c r="J523" s="94" t="s">
        <v>656</v>
      </c>
      <c r="K523" s="95">
        <v>480</v>
      </c>
      <c r="L523" s="37">
        <v>660</v>
      </c>
      <c r="M523" s="37"/>
      <c r="N523" s="37"/>
    </row>
    <row r="524" ht="26" customHeight="1" spans="1:14">
      <c r="A524" s="71"/>
      <c r="B524" s="71"/>
      <c r="C524" s="95"/>
      <c r="D524" s="95"/>
      <c r="E524" s="95"/>
      <c r="F524" s="95"/>
      <c r="G524" s="95"/>
      <c r="H524" s="94" t="s">
        <v>37</v>
      </c>
      <c r="I524" s="95"/>
      <c r="J524" s="94" t="s">
        <v>618</v>
      </c>
      <c r="K524" s="95">
        <v>180</v>
      </c>
      <c r="L524" s="37"/>
      <c r="M524" s="37"/>
      <c r="N524" s="37"/>
    </row>
    <row r="525" ht="26" customHeight="1" spans="1:14">
      <c r="A525" s="37">
        <f>COUNTA($A$4:A524)</f>
        <v>338</v>
      </c>
      <c r="B525" s="37" t="s">
        <v>743</v>
      </c>
      <c r="C525" s="95" t="s">
        <v>856</v>
      </c>
      <c r="D525" s="95" t="s">
        <v>675</v>
      </c>
      <c r="E525" s="95" t="s">
        <v>866</v>
      </c>
      <c r="F525" s="95" t="s">
        <v>29</v>
      </c>
      <c r="G525" s="95">
        <v>6</v>
      </c>
      <c r="H525" s="94" t="s">
        <v>41</v>
      </c>
      <c r="I525" s="94" t="s">
        <v>675</v>
      </c>
      <c r="J525" s="94" t="s">
        <v>673</v>
      </c>
      <c r="K525" s="95">
        <v>1600</v>
      </c>
      <c r="L525" s="37">
        <v>1600</v>
      </c>
      <c r="M525" s="37"/>
      <c r="N525" s="37"/>
    </row>
    <row r="526" ht="26" customHeight="1" spans="1:14">
      <c r="A526" s="85">
        <f>COUNTA($A$4:A525)</f>
        <v>339</v>
      </c>
      <c r="B526" s="85" t="s">
        <v>743</v>
      </c>
      <c r="C526" s="95" t="s">
        <v>856</v>
      </c>
      <c r="D526" s="95" t="s">
        <v>675</v>
      </c>
      <c r="E526" s="95" t="s">
        <v>867</v>
      </c>
      <c r="F526" s="95" t="s">
        <v>43</v>
      </c>
      <c r="G526" s="95">
        <v>4</v>
      </c>
      <c r="H526" s="65" t="s">
        <v>41</v>
      </c>
      <c r="I526" s="94" t="s">
        <v>675</v>
      </c>
      <c r="J526" s="95" t="s">
        <v>615</v>
      </c>
      <c r="K526" s="95">
        <v>480</v>
      </c>
      <c r="L526" s="37">
        <v>1320</v>
      </c>
      <c r="M526" s="37"/>
      <c r="N526" s="37"/>
    </row>
    <row r="527" ht="26" customHeight="1" spans="1:14">
      <c r="A527" s="71"/>
      <c r="B527" s="71"/>
      <c r="C527" s="95"/>
      <c r="D527" s="95"/>
      <c r="E527" s="95"/>
      <c r="F527" s="95"/>
      <c r="G527" s="95"/>
      <c r="H527" s="65" t="s">
        <v>157</v>
      </c>
      <c r="I527" s="94"/>
      <c r="J527" s="95" t="s">
        <v>693</v>
      </c>
      <c r="K527" s="95">
        <v>840</v>
      </c>
      <c r="L527" s="37"/>
      <c r="M527" s="37"/>
      <c r="N527" s="37"/>
    </row>
    <row r="528" ht="26" customHeight="1" spans="1:14">
      <c r="A528" s="85">
        <f>COUNTA($A$4:A527)</f>
        <v>340</v>
      </c>
      <c r="B528" s="85" t="s">
        <v>743</v>
      </c>
      <c r="C528" s="95" t="s">
        <v>856</v>
      </c>
      <c r="D528" s="95" t="s">
        <v>675</v>
      </c>
      <c r="E528" s="95" t="s">
        <v>868</v>
      </c>
      <c r="F528" s="95" t="s">
        <v>43</v>
      </c>
      <c r="G528" s="95">
        <v>5</v>
      </c>
      <c r="H528" s="95" t="s">
        <v>46</v>
      </c>
      <c r="I528" s="95" t="s">
        <v>675</v>
      </c>
      <c r="J528" s="95" t="s">
        <v>632</v>
      </c>
      <c r="K528" s="95">
        <v>720</v>
      </c>
      <c r="L528" s="37">
        <v>2004</v>
      </c>
      <c r="M528" s="37"/>
      <c r="N528" s="37"/>
    </row>
    <row r="529" ht="26" customHeight="1" spans="1:14">
      <c r="A529" s="105"/>
      <c r="B529" s="105"/>
      <c r="C529" s="95"/>
      <c r="D529" s="95"/>
      <c r="E529" s="95"/>
      <c r="F529" s="95"/>
      <c r="G529" s="95"/>
      <c r="H529" s="37" t="s">
        <v>41</v>
      </c>
      <c r="I529" s="95"/>
      <c r="J529" s="37" t="s">
        <v>869</v>
      </c>
      <c r="K529" s="37">
        <v>864</v>
      </c>
      <c r="L529" s="37"/>
      <c r="M529" s="37"/>
      <c r="N529" s="37"/>
    </row>
    <row r="530" ht="26" customHeight="1" spans="1:14">
      <c r="A530" s="71"/>
      <c r="B530" s="71"/>
      <c r="C530" s="95"/>
      <c r="D530" s="95"/>
      <c r="E530" s="95"/>
      <c r="F530" s="95"/>
      <c r="G530" s="95"/>
      <c r="H530" s="37" t="s">
        <v>157</v>
      </c>
      <c r="I530" s="95"/>
      <c r="J530" s="37" t="s">
        <v>870</v>
      </c>
      <c r="K530" s="37">
        <v>420</v>
      </c>
      <c r="L530" s="37"/>
      <c r="M530" s="37"/>
      <c r="N530" s="37"/>
    </row>
    <row r="531" ht="26" customHeight="1" spans="1:14">
      <c r="A531" s="85">
        <f>COUNTA($A$4:A530)</f>
        <v>341</v>
      </c>
      <c r="B531" s="85" t="s">
        <v>743</v>
      </c>
      <c r="C531" s="94" t="s">
        <v>856</v>
      </c>
      <c r="D531" s="94" t="s">
        <v>675</v>
      </c>
      <c r="E531" s="94" t="s">
        <v>871</v>
      </c>
      <c r="F531" s="94" t="s">
        <v>29</v>
      </c>
      <c r="G531" s="94">
        <v>3</v>
      </c>
      <c r="H531" s="94" t="s">
        <v>41</v>
      </c>
      <c r="I531" s="94" t="s">
        <v>675</v>
      </c>
      <c r="J531" s="94" t="s">
        <v>628</v>
      </c>
      <c r="K531" s="95">
        <v>800</v>
      </c>
      <c r="L531" s="37">
        <v>2000</v>
      </c>
      <c r="M531" s="37"/>
      <c r="N531" s="37"/>
    </row>
    <row r="532" ht="26" customHeight="1" spans="1:14">
      <c r="A532" s="105"/>
      <c r="B532" s="105"/>
      <c r="C532" s="94"/>
      <c r="D532" s="94"/>
      <c r="E532" s="94"/>
      <c r="F532" s="94"/>
      <c r="G532" s="94"/>
      <c r="H532" s="94" t="s">
        <v>124</v>
      </c>
      <c r="I532" s="94"/>
      <c r="J532" s="94" t="s">
        <v>656</v>
      </c>
      <c r="K532" s="95">
        <v>640</v>
      </c>
      <c r="L532" s="37"/>
      <c r="M532" s="37"/>
      <c r="N532" s="37"/>
    </row>
    <row r="533" ht="26" customHeight="1" spans="1:14">
      <c r="A533" s="71"/>
      <c r="B533" s="71"/>
      <c r="C533" s="94"/>
      <c r="D533" s="94"/>
      <c r="E533" s="94"/>
      <c r="F533" s="94"/>
      <c r="G533" s="94"/>
      <c r="H533" s="37" t="s">
        <v>157</v>
      </c>
      <c r="I533" s="94"/>
      <c r="J533" s="37" t="s">
        <v>870</v>
      </c>
      <c r="K533" s="37">
        <v>560</v>
      </c>
      <c r="L533" s="37"/>
      <c r="M533" s="37"/>
      <c r="N533" s="37"/>
    </row>
    <row r="534" ht="26" customHeight="1" spans="1:14">
      <c r="A534" s="85">
        <f>COUNTA($A$4:A533)</f>
        <v>342</v>
      </c>
      <c r="B534" s="85" t="s">
        <v>743</v>
      </c>
      <c r="C534" s="94" t="s">
        <v>856</v>
      </c>
      <c r="D534" s="94" t="s">
        <v>675</v>
      </c>
      <c r="E534" s="94" t="s">
        <v>872</v>
      </c>
      <c r="F534" s="94" t="s">
        <v>22</v>
      </c>
      <c r="G534" s="94">
        <v>5</v>
      </c>
      <c r="H534" s="94" t="s">
        <v>94</v>
      </c>
      <c r="I534" s="94" t="s">
        <v>675</v>
      </c>
      <c r="J534" s="95" t="s">
        <v>775</v>
      </c>
      <c r="K534" s="95">
        <v>672</v>
      </c>
      <c r="L534" s="37">
        <v>3680</v>
      </c>
      <c r="M534" s="37"/>
      <c r="N534" s="37"/>
    </row>
    <row r="535" ht="26" customHeight="1" spans="1:14">
      <c r="A535" s="105"/>
      <c r="B535" s="105"/>
      <c r="C535" s="94"/>
      <c r="D535" s="94"/>
      <c r="E535" s="94"/>
      <c r="F535" s="94"/>
      <c r="G535" s="94"/>
      <c r="H535" s="95" t="s">
        <v>41</v>
      </c>
      <c r="I535" s="94"/>
      <c r="J535" s="95" t="s">
        <v>651</v>
      </c>
      <c r="K535" s="95">
        <v>2240</v>
      </c>
      <c r="L535" s="37"/>
      <c r="M535" s="37"/>
      <c r="N535" s="37"/>
    </row>
    <row r="536" ht="26" customHeight="1" spans="1:14">
      <c r="A536" s="105"/>
      <c r="B536" s="105"/>
      <c r="C536" s="94"/>
      <c r="D536" s="94"/>
      <c r="E536" s="94"/>
      <c r="F536" s="94"/>
      <c r="G536" s="94"/>
      <c r="H536" s="95" t="s">
        <v>66</v>
      </c>
      <c r="I536" s="94"/>
      <c r="J536" s="95" t="s">
        <v>873</v>
      </c>
      <c r="K536" s="95">
        <v>288</v>
      </c>
      <c r="L536" s="37"/>
      <c r="M536" s="37"/>
      <c r="N536" s="37"/>
    </row>
    <row r="537" ht="26" customHeight="1" spans="1:14">
      <c r="A537" s="71"/>
      <c r="B537" s="71"/>
      <c r="C537" s="94"/>
      <c r="D537" s="94"/>
      <c r="E537" s="94"/>
      <c r="F537" s="94"/>
      <c r="G537" s="94"/>
      <c r="H537" s="95" t="s">
        <v>114</v>
      </c>
      <c r="I537" s="94"/>
      <c r="J537" s="95" t="s">
        <v>656</v>
      </c>
      <c r="K537" s="95">
        <v>480</v>
      </c>
      <c r="L537" s="37"/>
      <c r="M537" s="37"/>
      <c r="N537" s="37"/>
    </row>
    <row r="538" ht="26" customHeight="1" spans="1:14">
      <c r="A538" s="85">
        <f>COUNTA($A$4:A537)</f>
        <v>343</v>
      </c>
      <c r="B538" s="85" t="s">
        <v>743</v>
      </c>
      <c r="C538" s="94" t="s">
        <v>856</v>
      </c>
      <c r="D538" s="94" t="s">
        <v>675</v>
      </c>
      <c r="E538" s="94" t="s">
        <v>874</v>
      </c>
      <c r="F538" s="94" t="s">
        <v>29</v>
      </c>
      <c r="G538" s="94">
        <v>2</v>
      </c>
      <c r="H538" s="94" t="s">
        <v>46</v>
      </c>
      <c r="I538" s="94" t="s">
        <v>675</v>
      </c>
      <c r="J538" s="94" t="s">
        <v>656</v>
      </c>
      <c r="K538" s="95">
        <v>640</v>
      </c>
      <c r="L538" s="110">
        <v>1440</v>
      </c>
      <c r="M538" s="37"/>
      <c r="N538" s="37"/>
    </row>
    <row r="539" ht="26" customHeight="1" spans="1:14">
      <c r="A539" s="71"/>
      <c r="B539" s="71"/>
      <c r="C539" s="94"/>
      <c r="D539" s="94"/>
      <c r="E539" s="94"/>
      <c r="F539" s="94"/>
      <c r="G539" s="94"/>
      <c r="H539" s="95" t="s">
        <v>41</v>
      </c>
      <c r="I539" s="94"/>
      <c r="J539" s="95" t="s">
        <v>628</v>
      </c>
      <c r="K539" s="95">
        <v>800</v>
      </c>
      <c r="L539" s="109"/>
      <c r="M539" s="37"/>
      <c r="N539" s="37"/>
    </row>
    <row r="540" ht="26" customHeight="1" spans="1:14">
      <c r="A540" s="37">
        <f>COUNTA($A$4:A539)</f>
        <v>344</v>
      </c>
      <c r="B540" s="37" t="s">
        <v>743</v>
      </c>
      <c r="C540" s="95" t="s">
        <v>856</v>
      </c>
      <c r="D540" s="95" t="s">
        <v>875</v>
      </c>
      <c r="E540" s="95" t="s">
        <v>876</v>
      </c>
      <c r="F540" s="95" t="s">
        <v>43</v>
      </c>
      <c r="G540" s="95">
        <v>6</v>
      </c>
      <c r="H540" s="95" t="s">
        <v>207</v>
      </c>
      <c r="I540" s="94" t="s">
        <v>875</v>
      </c>
      <c r="J540" s="94" t="s">
        <v>877</v>
      </c>
      <c r="K540" s="95">
        <v>6000</v>
      </c>
      <c r="L540" s="37">
        <v>5000</v>
      </c>
      <c r="M540" s="37"/>
      <c r="N540" s="37" t="s">
        <v>758</v>
      </c>
    </row>
    <row r="541" ht="26" customHeight="1" spans="1:14">
      <c r="A541" s="85">
        <f>COUNTA($A$4:A540)</f>
        <v>345</v>
      </c>
      <c r="B541" s="85" t="s">
        <v>743</v>
      </c>
      <c r="C541" s="95" t="s">
        <v>878</v>
      </c>
      <c r="D541" s="95" t="s">
        <v>879</v>
      </c>
      <c r="E541" s="95" t="s">
        <v>880</v>
      </c>
      <c r="F541" s="95" t="s">
        <v>29</v>
      </c>
      <c r="G541" s="95">
        <v>6</v>
      </c>
      <c r="H541" s="95" t="s">
        <v>41</v>
      </c>
      <c r="I541" s="95" t="s">
        <v>879</v>
      </c>
      <c r="J541" s="95" t="s">
        <v>715</v>
      </c>
      <c r="K541" s="95">
        <v>416</v>
      </c>
      <c r="L541" s="37">
        <v>1056</v>
      </c>
      <c r="M541" s="37"/>
      <c r="N541" s="37"/>
    </row>
    <row r="542" ht="26" customHeight="1" spans="1:14">
      <c r="A542" s="71"/>
      <c r="B542" s="71"/>
      <c r="C542" s="95"/>
      <c r="D542" s="95"/>
      <c r="E542" s="95"/>
      <c r="F542" s="95"/>
      <c r="G542" s="95"/>
      <c r="H542" s="95" t="s">
        <v>46</v>
      </c>
      <c r="I542" s="95"/>
      <c r="J542" s="95" t="s">
        <v>656</v>
      </c>
      <c r="K542" s="95">
        <v>640</v>
      </c>
      <c r="L542" s="37"/>
      <c r="M542" s="37"/>
      <c r="N542" s="37"/>
    </row>
    <row r="543" ht="26" customHeight="1" spans="1:14">
      <c r="A543" s="37">
        <f>COUNTA($A$4:A542)</f>
        <v>346</v>
      </c>
      <c r="B543" s="37" t="s">
        <v>881</v>
      </c>
      <c r="C543" s="37" t="s">
        <v>882</v>
      </c>
      <c r="D543" s="37" t="s">
        <v>883</v>
      </c>
      <c r="E543" s="37" t="s">
        <v>884</v>
      </c>
      <c r="F543" s="37" t="s">
        <v>34</v>
      </c>
      <c r="G543" s="37">
        <v>3</v>
      </c>
      <c r="H543" s="37" t="s">
        <v>41</v>
      </c>
      <c r="I543" s="37" t="s">
        <v>885</v>
      </c>
      <c r="J543" s="37" t="s">
        <v>700</v>
      </c>
      <c r="K543" s="37">
        <v>576</v>
      </c>
      <c r="L543" s="37">
        <v>576</v>
      </c>
      <c r="M543" s="37"/>
      <c r="N543" s="111"/>
    </row>
    <row r="544" ht="26" customHeight="1" spans="1:14">
      <c r="A544" s="37">
        <f>COUNTA($A$4:A543)</f>
        <v>347</v>
      </c>
      <c r="B544" s="37" t="s">
        <v>881</v>
      </c>
      <c r="C544" s="37" t="s">
        <v>882</v>
      </c>
      <c r="D544" s="37" t="s">
        <v>886</v>
      </c>
      <c r="E544" s="37" t="s">
        <v>887</v>
      </c>
      <c r="F544" s="37" t="s">
        <v>56</v>
      </c>
      <c r="G544" s="37">
        <v>3</v>
      </c>
      <c r="H544" s="37" t="s">
        <v>41</v>
      </c>
      <c r="I544" s="37" t="s">
        <v>888</v>
      </c>
      <c r="J544" s="37" t="s">
        <v>741</v>
      </c>
      <c r="K544" s="37">
        <v>512</v>
      </c>
      <c r="L544" s="38">
        <v>512</v>
      </c>
      <c r="M544" s="38" t="s">
        <v>889</v>
      </c>
      <c r="N544" s="111"/>
    </row>
    <row r="545" ht="26" customHeight="1" spans="1:14">
      <c r="A545" s="37">
        <f>COUNTA($A$4:A544)</f>
        <v>348</v>
      </c>
      <c r="B545" s="37" t="s">
        <v>881</v>
      </c>
      <c r="C545" s="37" t="s">
        <v>882</v>
      </c>
      <c r="D545" s="37" t="s">
        <v>886</v>
      </c>
      <c r="E545" s="37" t="s">
        <v>890</v>
      </c>
      <c r="F545" s="37" t="s">
        <v>129</v>
      </c>
      <c r="G545" s="37">
        <v>7</v>
      </c>
      <c r="H545" s="37" t="s">
        <v>41</v>
      </c>
      <c r="I545" s="37" t="s">
        <v>888</v>
      </c>
      <c r="J545" s="37" t="s">
        <v>682</v>
      </c>
      <c r="K545" s="37">
        <v>168</v>
      </c>
      <c r="L545" s="38">
        <v>168</v>
      </c>
      <c r="M545" s="38"/>
      <c r="N545" s="111"/>
    </row>
    <row r="546" ht="26" customHeight="1" spans="1:14">
      <c r="A546" s="37">
        <f>COUNTA($A$4:A545)</f>
        <v>349</v>
      </c>
      <c r="B546" s="37" t="s">
        <v>881</v>
      </c>
      <c r="C546" s="37" t="s">
        <v>882</v>
      </c>
      <c r="D546" s="37" t="s">
        <v>886</v>
      </c>
      <c r="E546" s="37" t="s">
        <v>891</v>
      </c>
      <c r="F546" s="37" t="s">
        <v>34</v>
      </c>
      <c r="G546" s="37">
        <v>3</v>
      </c>
      <c r="H546" s="37" t="s">
        <v>41</v>
      </c>
      <c r="I546" s="37" t="s">
        <v>886</v>
      </c>
      <c r="J546" s="37" t="s">
        <v>651</v>
      </c>
      <c r="K546" s="37">
        <v>2240</v>
      </c>
      <c r="L546" s="37">
        <v>2240</v>
      </c>
      <c r="M546" s="37"/>
      <c r="N546" s="111"/>
    </row>
    <row r="547" ht="26" customHeight="1" spans="1:14">
      <c r="A547" s="37">
        <f>COUNTA($A$4:A546)</f>
        <v>350</v>
      </c>
      <c r="B547" s="37" t="s">
        <v>881</v>
      </c>
      <c r="C547" s="37" t="s">
        <v>882</v>
      </c>
      <c r="D547" s="37" t="s">
        <v>886</v>
      </c>
      <c r="E547" s="37" t="s">
        <v>892</v>
      </c>
      <c r="F547" s="37" t="s">
        <v>93</v>
      </c>
      <c r="G547" s="37">
        <v>4</v>
      </c>
      <c r="H547" s="37" t="s">
        <v>114</v>
      </c>
      <c r="I547" s="37" t="s">
        <v>888</v>
      </c>
      <c r="J547" s="37" t="s">
        <v>656</v>
      </c>
      <c r="K547" s="37">
        <v>600</v>
      </c>
      <c r="L547" s="37">
        <v>600</v>
      </c>
      <c r="M547" s="37"/>
      <c r="N547" s="111"/>
    </row>
    <row r="548" ht="26" customHeight="1" spans="1:14">
      <c r="A548" s="37">
        <f>COUNTA($A$4:A547)</f>
        <v>351</v>
      </c>
      <c r="B548" s="37" t="s">
        <v>881</v>
      </c>
      <c r="C548" s="37" t="s">
        <v>882</v>
      </c>
      <c r="D548" s="37" t="s">
        <v>886</v>
      </c>
      <c r="E548" s="37" t="s">
        <v>893</v>
      </c>
      <c r="F548" s="37" t="s">
        <v>129</v>
      </c>
      <c r="G548" s="37">
        <v>4</v>
      </c>
      <c r="H548" s="37" t="s">
        <v>41</v>
      </c>
      <c r="I548" s="37" t="s">
        <v>886</v>
      </c>
      <c r="J548" s="37" t="s">
        <v>632</v>
      </c>
      <c r="K548" s="37">
        <v>360</v>
      </c>
      <c r="L548" s="37">
        <v>360</v>
      </c>
      <c r="M548" s="37"/>
      <c r="N548" s="111"/>
    </row>
    <row r="549" ht="26" customHeight="1" spans="1:14">
      <c r="A549" s="37">
        <f>COUNTA($A$4:A548)</f>
        <v>352</v>
      </c>
      <c r="B549" s="37" t="s">
        <v>881</v>
      </c>
      <c r="C549" s="37" t="s">
        <v>882</v>
      </c>
      <c r="D549" s="37" t="s">
        <v>886</v>
      </c>
      <c r="E549" s="37" t="s">
        <v>894</v>
      </c>
      <c r="F549" s="37" t="s">
        <v>22</v>
      </c>
      <c r="G549" s="37">
        <v>4</v>
      </c>
      <c r="H549" s="37" t="s">
        <v>41</v>
      </c>
      <c r="I549" s="37" t="s">
        <v>886</v>
      </c>
      <c r="J549" s="37" t="s">
        <v>777</v>
      </c>
      <c r="K549" s="37">
        <v>544</v>
      </c>
      <c r="L549" s="37">
        <v>544</v>
      </c>
      <c r="M549" s="37"/>
      <c r="N549" s="111"/>
    </row>
    <row r="550" ht="26" customHeight="1" spans="1:14">
      <c r="A550" s="37">
        <f>COUNTA($A$4:A549)</f>
        <v>353</v>
      </c>
      <c r="B550" s="37" t="s">
        <v>881</v>
      </c>
      <c r="C550" s="37" t="s">
        <v>882</v>
      </c>
      <c r="D550" s="37" t="s">
        <v>886</v>
      </c>
      <c r="E550" s="37" t="s">
        <v>895</v>
      </c>
      <c r="F550" s="37" t="s">
        <v>227</v>
      </c>
      <c r="G550" s="37">
        <v>4</v>
      </c>
      <c r="H550" s="37" t="s">
        <v>41</v>
      </c>
      <c r="I550" s="37" t="s">
        <v>886</v>
      </c>
      <c r="J550" s="37" t="s">
        <v>618</v>
      </c>
      <c r="K550" s="37">
        <v>120</v>
      </c>
      <c r="L550" s="37">
        <v>120</v>
      </c>
      <c r="M550" s="37"/>
      <c r="N550" s="111"/>
    </row>
    <row r="551" ht="26" customHeight="1" spans="1:14">
      <c r="A551" s="37">
        <f>COUNTA($A$4:A550)</f>
        <v>354</v>
      </c>
      <c r="B551" s="37" t="s">
        <v>881</v>
      </c>
      <c r="C551" s="37" t="s">
        <v>882</v>
      </c>
      <c r="D551" s="37" t="s">
        <v>883</v>
      </c>
      <c r="E551" s="37" t="s">
        <v>896</v>
      </c>
      <c r="F551" s="37" t="s">
        <v>56</v>
      </c>
      <c r="G551" s="37">
        <v>4</v>
      </c>
      <c r="H551" s="37" t="s">
        <v>897</v>
      </c>
      <c r="I551" s="37" t="s">
        <v>883</v>
      </c>
      <c r="J551" s="37" t="s">
        <v>615</v>
      </c>
      <c r="K551" s="37">
        <v>1120</v>
      </c>
      <c r="L551" s="37">
        <v>1120</v>
      </c>
      <c r="M551" s="37"/>
      <c r="N551" s="111"/>
    </row>
    <row r="552" ht="26" customHeight="1" spans="1:14">
      <c r="A552" s="37">
        <f>COUNTA($A$4:A551)</f>
        <v>355</v>
      </c>
      <c r="B552" s="37" t="s">
        <v>881</v>
      </c>
      <c r="C552" s="37" t="s">
        <v>882</v>
      </c>
      <c r="D552" s="37" t="s">
        <v>883</v>
      </c>
      <c r="E552" s="37" t="s">
        <v>898</v>
      </c>
      <c r="F552" s="37" t="s">
        <v>227</v>
      </c>
      <c r="G552" s="37">
        <v>3</v>
      </c>
      <c r="H552" s="37" t="s">
        <v>41</v>
      </c>
      <c r="I552" s="37" t="s">
        <v>883</v>
      </c>
      <c r="J552" s="37" t="s">
        <v>640</v>
      </c>
      <c r="K552" s="37">
        <v>144</v>
      </c>
      <c r="L552" s="37">
        <v>144</v>
      </c>
      <c r="M552" s="37"/>
      <c r="N552" s="111"/>
    </row>
    <row r="553" ht="26" customHeight="1" spans="1:14">
      <c r="A553" s="85">
        <f>COUNTA($A$4:A552)</f>
        <v>356</v>
      </c>
      <c r="B553" s="85" t="s">
        <v>881</v>
      </c>
      <c r="C553" s="37" t="s">
        <v>882</v>
      </c>
      <c r="D553" s="37" t="s">
        <v>899</v>
      </c>
      <c r="E553" s="37" t="s">
        <v>900</v>
      </c>
      <c r="F553" s="37" t="s">
        <v>56</v>
      </c>
      <c r="G553" s="37">
        <v>3</v>
      </c>
      <c r="H553" s="37" t="s">
        <v>41</v>
      </c>
      <c r="I553" s="37" t="s">
        <v>899</v>
      </c>
      <c r="J553" s="37" t="s">
        <v>618</v>
      </c>
      <c r="K553" s="37">
        <v>160</v>
      </c>
      <c r="L553" s="37">
        <v>1168</v>
      </c>
      <c r="M553" s="37"/>
      <c r="N553" s="37"/>
    </row>
    <row r="554" ht="26" customHeight="1" spans="1:14">
      <c r="A554" s="71"/>
      <c r="B554" s="71"/>
      <c r="C554" s="37"/>
      <c r="D554" s="37"/>
      <c r="E554" s="37"/>
      <c r="F554" s="37"/>
      <c r="G554" s="37"/>
      <c r="H554" s="37" t="s">
        <v>897</v>
      </c>
      <c r="I554" s="37"/>
      <c r="J554" s="37" t="s">
        <v>700</v>
      </c>
      <c r="K554" s="37">
        <v>1008</v>
      </c>
      <c r="L554" s="37"/>
      <c r="M554" s="37"/>
      <c r="N554" s="37"/>
    </row>
    <row r="555" ht="26" customHeight="1" spans="1:14">
      <c r="A555" s="85">
        <f>COUNTA($A$4:A554)</f>
        <v>357</v>
      </c>
      <c r="B555" s="85" t="s">
        <v>881</v>
      </c>
      <c r="C555" s="37" t="s">
        <v>882</v>
      </c>
      <c r="D555" s="37" t="s">
        <v>886</v>
      </c>
      <c r="E555" s="37" t="s">
        <v>901</v>
      </c>
      <c r="F555" s="37" t="s">
        <v>129</v>
      </c>
      <c r="G555" s="37">
        <v>4</v>
      </c>
      <c r="H555" s="37" t="s">
        <v>41</v>
      </c>
      <c r="I555" s="37" t="s">
        <v>886</v>
      </c>
      <c r="J555" s="37" t="s">
        <v>615</v>
      </c>
      <c r="K555" s="37">
        <v>480</v>
      </c>
      <c r="L555" s="37">
        <v>885</v>
      </c>
      <c r="M555" s="37"/>
      <c r="N555" s="37"/>
    </row>
    <row r="556" ht="26" customHeight="1" spans="1:14">
      <c r="A556" s="105"/>
      <c r="B556" s="105"/>
      <c r="C556" s="37"/>
      <c r="D556" s="37"/>
      <c r="E556" s="37"/>
      <c r="F556" s="37"/>
      <c r="G556" s="37"/>
      <c r="H556" s="37" t="s">
        <v>94</v>
      </c>
      <c r="I556" s="37"/>
      <c r="J556" s="37" t="s">
        <v>640</v>
      </c>
      <c r="K556" s="37">
        <v>216</v>
      </c>
      <c r="L556" s="37"/>
      <c r="M556" s="37"/>
      <c r="N556" s="37"/>
    </row>
    <row r="557" ht="26" customHeight="1" spans="1:14">
      <c r="A557" s="71"/>
      <c r="B557" s="71"/>
      <c r="C557" s="37"/>
      <c r="D557" s="37"/>
      <c r="E557" s="37"/>
      <c r="F557" s="37"/>
      <c r="G557" s="37"/>
      <c r="H557" s="37" t="s">
        <v>66</v>
      </c>
      <c r="I557" s="37"/>
      <c r="J557" s="37" t="s">
        <v>902</v>
      </c>
      <c r="K557" s="37">
        <v>189</v>
      </c>
      <c r="L557" s="37"/>
      <c r="M557" s="37"/>
      <c r="N557" s="37"/>
    </row>
    <row r="558" ht="26" customHeight="1" spans="1:14">
      <c r="A558" s="85">
        <f>COUNTA($A$4:A557)</f>
        <v>358</v>
      </c>
      <c r="B558" s="85" t="s">
        <v>881</v>
      </c>
      <c r="C558" s="37" t="s">
        <v>882</v>
      </c>
      <c r="D558" s="37" t="s">
        <v>886</v>
      </c>
      <c r="E558" s="37" t="s">
        <v>903</v>
      </c>
      <c r="F558" s="37" t="s">
        <v>227</v>
      </c>
      <c r="G558" s="37">
        <v>6</v>
      </c>
      <c r="H558" s="37" t="s">
        <v>66</v>
      </c>
      <c r="I558" s="37" t="s">
        <v>886</v>
      </c>
      <c r="J558" s="37" t="s">
        <v>904</v>
      </c>
      <c r="K558" s="37">
        <v>207</v>
      </c>
      <c r="L558" s="37">
        <v>591</v>
      </c>
      <c r="M558" s="37" t="s">
        <v>905</v>
      </c>
      <c r="N558" s="37"/>
    </row>
    <row r="559" ht="26" customHeight="1" spans="1:14">
      <c r="A559" s="71"/>
      <c r="B559" s="71"/>
      <c r="C559" s="37"/>
      <c r="D559" s="37"/>
      <c r="E559" s="37"/>
      <c r="F559" s="37"/>
      <c r="G559" s="37"/>
      <c r="H559" s="37" t="s">
        <v>289</v>
      </c>
      <c r="I559" s="37"/>
      <c r="J559" s="37" t="s">
        <v>906</v>
      </c>
      <c r="K559" s="37">
        <v>384</v>
      </c>
      <c r="L559" s="37"/>
      <c r="M559" s="37"/>
      <c r="N559" s="37"/>
    </row>
    <row r="560" ht="26" customHeight="1" spans="1:14">
      <c r="A560" s="85">
        <f>COUNTA($A$4:A559)</f>
        <v>359</v>
      </c>
      <c r="B560" s="85" t="s">
        <v>881</v>
      </c>
      <c r="C560" s="37" t="s">
        <v>907</v>
      </c>
      <c r="D560" s="37" t="s">
        <v>908</v>
      </c>
      <c r="E560" s="37" t="s">
        <v>909</v>
      </c>
      <c r="F560" s="37" t="s">
        <v>34</v>
      </c>
      <c r="G560" s="37">
        <v>5</v>
      </c>
      <c r="H560" s="37" t="s">
        <v>79</v>
      </c>
      <c r="I560" s="37" t="s">
        <v>910</v>
      </c>
      <c r="J560" s="37" t="s">
        <v>693</v>
      </c>
      <c r="K560" s="37">
        <v>4000</v>
      </c>
      <c r="L560" s="102">
        <v>5000</v>
      </c>
      <c r="M560" s="16"/>
      <c r="N560" s="102" t="s">
        <v>449</v>
      </c>
    </row>
    <row r="561" ht="26" customHeight="1" spans="1:14">
      <c r="A561" s="71"/>
      <c r="B561" s="71"/>
      <c r="C561" s="37"/>
      <c r="D561" s="37" t="s">
        <v>910</v>
      </c>
      <c r="E561" s="37" t="s">
        <v>909</v>
      </c>
      <c r="F561" s="37"/>
      <c r="G561" s="37"/>
      <c r="H561" s="37" t="s">
        <v>157</v>
      </c>
      <c r="I561" s="37" t="s">
        <v>910</v>
      </c>
      <c r="J561" s="37" t="s">
        <v>824</v>
      </c>
      <c r="K561" s="102">
        <v>1680</v>
      </c>
      <c r="L561" s="102"/>
      <c r="M561" s="16"/>
      <c r="N561" s="102"/>
    </row>
    <row r="562" ht="26" customHeight="1" spans="1:14">
      <c r="A562" s="85">
        <f>COUNTA($A$4:A561)</f>
        <v>360</v>
      </c>
      <c r="B562" s="85" t="s">
        <v>881</v>
      </c>
      <c r="C562" s="37" t="s">
        <v>907</v>
      </c>
      <c r="D562" s="37" t="s">
        <v>911</v>
      </c>
      <c r="E562" s="37" t="s">
        <v>912</v>
      </c>
      <c r="F562" s="37" t="s">
        <v>56</v>
      </c>
      <c r="G562" s="37">
        <v>1</v>
      </c>
      <c r="H562" s="37" t="s">
        <v>94</v>
      </c>
      <c r="I562" s="37" t="s">
        <v>913</v>
      </c>
      <c r="J562" s="37" t="s">
        <v>656</v>
      </c>
      <c r="K562" s="38">
        <v>480</v>
      </c>
      <c r="L562" s="38">
        <v>720</v>
      </c>
      <c r="M562" s="38"/>
      <c r="N562" s="37"/>
    </row>
    <row r="563" ht="26" customHeight="1" spans="1:14">
      <c r="A563" s="71"/>
      <c r="B563" s="71"/>
      <c r="C563" s="37"/>
      <c r="D563" s="37" t="s">
        <v>913</v>
      </c>
      <c r="E563" s="37" t="s">
        <v>912</v>
      </c>
      <c r="F563" s="37"/>
      <c r="G563" s="37"/>
      <c r="H563" s="37" t="s">
        <v>66</v>
      </c>
      <c r="I563" s="37" t="s">
        <v>913</v>
      </c>
      <c r="J563" s="37" t="s">
        <v>914</v>
      </c>
      <c r="K563" s="38">
        <v>240</v>
      </c>
      <c r="L563" s="38"/>
      <c r="M563" s="38"/>
      <c r="N563" s="37"/>
    </row>
    <row r="564" ht="26" customHeight="1" spans="1:14">
      <c r="A564" s="37">
        <f>COUNTA($A$4:A563)</f>
        <v>361</v>
      </c>
      <c r="B564" s="37" t="s">
        <v>881</v>
      </c>
      <c r="C564" s="37" t="s">
        <v>907</v>
      </c>
      <c r="D564" s="37" t="s">
        <v>915</v>
      </c>
      <c r="E564" s="37" t="s">
        <v>916</v>
      </c>
      <c r="F564" s="37" t="s">
        <v>56</v>
      </c>
      <c r="G564" s="37">
        <v>5</v>
      </c>
      <c r="H564" s="37" t="s">
        <v>289</v>
      </c>
      <c r="I564" s="37" t="s">
        <v>915</v>
      </c>
      <c r="J564" s="37" t="s">
        <v>917</v>
      </c>
      <c r="K564" s="37">
        <v>512</v>
      </c>
      <c r="L564" s="37">
        <v>512</v>
      </c>
      <c r="M564" s="111" t="s">
        <v>918</v>
      </c>
      <c r="N564" s="111"/>
    </row>
    <row r="565" ht="26" customHeight="1" spans="1:14">
      <c r="A565" s="85">
        <f>COUNTA($A$4:A564)</f>
        <v>362</v>
      </c>
      <c r="B565" s="85" t="s">
        <v>881</v>
      </c>
      <c r="C565" s="37" t="s">
        <v>907</v>
      </c>
      <c r="D565" s="37" t="s">
        <v>919</v>
      </c>
      <c r="E565" s="37" t="s">
        <v>920</v>
      </c>
      <c r="F565" s="37" t="s">
        <v>34</v>
      </c>
      <c r="G565" s="37">
        <v>4</v>
      </c>
      <c r="H565" s="37" t="s">
        <v>41</v>
      </c>
      <c r="I565" s="37" t="s">
        <v>921</v>
      </c>
      <c r="J565" s="37" t="s">
        <v>615</v>
      </c>
      <c r="K565" s="38">
        <v>640</v>
      </c>
      <c r="L565" s="38">
        <v>1280</v>
      </c>
      <c r="M565" s="38"/>
      <c r="N565" s="37"/>
    </row>
    <row r="566" ht="26" customHeight="1" spans="1:14">
      <c r="A566" s="71"/>
      <c r="B566" s="71"/>
      <c r="C566" s="37"/>
      <c r="D566" s="37" t="s">
        <v>922</v>
      </c>
      <c r="E566" s="37" t="s">
        <v>920</v>
      </c>
      <c r="F566" s="37"/>
      <c r="G566" s="37"/>
      <c r="H566" s="37" t="s">
        <v>923</v>
      </c>
      <c r="I566" s="37" t="s">
        <v>924</v>
      </c>
      <c r="J566" s="37" t="s">
        <v>656</v>
      </c>
      <c r="K566" s="38">
        <v>640</v>
      </c>
      <c r="L566" s="38"/>
      <c r="M566" s="38"/>
      <c r="N566" s="37"/>
    </row>
    <row r="567" ht="26" customHeight="1" spans="1:14">
      <c r="A567" s="37">
        <f>COUNTA($A$4:A566)</f>
        <v>363</v>
      </c>
      <c r="B567" s="37" t="s">
        <v>881</v>
      </c>
      <c r="C567" s="37" t="s">
        <v>907</v>
      </c>
      <c r="D567" s="37" t="s">
        <v>925</v>
      </c>
      <c r="E567" s="37" t="s">
        <v>926</v>
      </c>
      <c r="F567" s="37" t="s">
        <v>22</v>
      </c>
      <c r="G567" s="37">
        <v>4</v>
      </c>
      <c r="H567" s="37" t="s">
        <v>94</v>
      </c>
      <c r="I567" s="37" t="s">
        <v>927</v>
      </c>
      <c r="J567" s="37" t="s">
        <v>682</v>
      </c>
      <c r="K567" s="37">
        <v>336</v>
      </c>
      <c r="L567" s="37">
        <v>336</v>
      </c>
      <c r="M567" s="111" t="s">
        <v>928</v>
      </c>
      <c r="N567" s="111"/>
    </row>
    <row r="568" ht="26" customHeight="1" spans="1:14">
      <c r="A568" s="37">
        <f>COUNTA($A$4:A567)</f>
        <v>364</v>
      </c>
      <c r="B568" s="37" t="s">
        <v>881</v>
      </c>
      <c r="C568" s="37" t="s">
        <v>907</v>
      </c>
      <c r="D568" s="37" t="s">
        <v>925</v>
      </c>
      <c r="E568" s="37" t="s">
        <v>929</v>
      </c>
      <c r="F568" s="37" t="s">
        <v>29</v>
      </c>
      <c r="G568" s="37">
        <v>4</v>
      </c>
      <c r="H568" s="37" t="s">
        <v>41</v>
      </c>
      <c r="I568" s="37" t="s">
        <v>925</v>
      </c>
      <c r="J568" s="37" t="s">
        <v>656</v>
      </c>
      <c r="K568" s="37">
        <f>1*400*0.8</f>
        <v>320</v>
      </c>
      <c r="L568" s="37">
        <v>320</v>
      </c>
      <c r="M568" s="111"/>
      <c r="N568" s="111"/>
    </row>
    <row r="569" ht="26" customHeight="1" spans="1:14">
      <c r="A569" s="37">
        <f>COUNTA($A$4:A568)</f>
        <v>365</v>
      </c>
      <c r="B569" s="37" t="s">
        <v>881</v>
      </c>
      <c r="C569" s="37" t="s">
        <v>907</v>
      </c>
      <c r="D569" s="37" t="s">
        <v>930</v>
      </c>
      <c r="E569" s="37" t="s">
        <v>931</v>
      </c>
      <c r="F569" s="37" t="s">
        <v>34</v>
      </c>
      <c r="G569" s="37">
        <v>3</v>
      </c>
      <c r="H569" s="38" t="s">
        <v>94</v>
      </c>
      <c r="I569" s="37" t="s">
        <v>932</v>
      </c>
      <c r="J569" s="37" t="s">
        <v>819</v>
      </c>
      <c r="K569" s="37">
        <v>432</v>
      </c>
      <c r="L569" s="37">
        <v>432</v>
      </c>
      <c r="M569" s="111"/>
      <c r="N569" s="111"/>
    </row>
    <row r="570" ht="26" customHeight="1" spans="1:14">
      <c r="A570" s="37">
        <f>COUNTA($A$4:A569)</f>
        <v>366</v>
      </c>
      <c r="B570" s="37" t="s">
        <v>881</v>
      </c>
      <c r="C570" s="37" t="s">
        <v>907</v>
      </c>
      <c r="D570" s="37" t="s">
        <v>911</v>
      </c>
      <c r="E570" s="37" t="s">
        <v>933</v>
      </c>
      <c r="F570" s="37" t="s">
        <v>22</v>
      </c>
      <c r="G570" s="37">
        <v>1</v>
      </c>
      <c r="H570" s="38" t="s">
        <v>157</v>
      </c>
      <c r="I570" s="37" t="s">
        <v>913</v>
      </c>
      <c r="J570" s="37" t="s">
        <v>934</v>
      </c>
      <c r="K570" s="37">
        <v>2240</v>
      </c>
      <c r="L570" s="37">
        <v>2240</v>
      </c>
      <c r="M570" s="111" t="s">
        <v>935</v>
      </c>
      <c r="N570" s="111"/>
    </row>
    <row r="571" ht="26" customHeight="1" spans="1:14">
      <c r="A571" s="37">
        <f>COUNTA($A$4:A570)</f>
        <v>367</v>
      </c>
      <c r="B571" s="37" t="s">
        <v>881</v>
      </c>
      <c r="C571" s="37" t="s">
        <v>907</v>
      </c>
      <c r="D571" s="37" t="s">
        <v>936</v>
      </c>
      <c r="E571" s="37" t="s">
        <v>937</v>
      </c>
      <c r="F571" s="37" t="s">
        <v>34</v>
      </c>
      <c r="G571" s="37">
        <v>1</v>
      </c>
      <c r="H571" s="38" t="s">
        <v>289</v>
      </c>
      <c r="I571" s="37" t="s">
        <v>938</v>
      </c>
      <c r="J571" s="37" t="s">
        <v>939</v>
      </c>
      <c r="K571" s="37">
        <f>20*0.8*200</f>
        <v>3200</v>
      </c>
      <c r="L571" s="37">
        <v>3200</v>
      </c>
      <c r="M571" s="111"/>
      <c r="N571" s="111"/>
    </row>
    <row r="572" ht="30" customHeight="1" spans="1:14">
      <c r="A572" s="37">
        <f>COUNTA($A$4:A571)</f>
        <v>368</v>
      </c>
      <c r="B572" s="37" t="s">
        <v>881</v>
      </c>
      <c r="C572" s="37" t="s">
        <v>907</v>
      </c>
      <c r="D572" s="37" t="s">
        <v>915</v>
      </c>
      <c r="E572" s="37" t="s">
        <v>940</v>
      </c>
      <c r="F572" s="37" t="s">
        <v>56</v>
      </c>
      <c r="G572" s="37">
        <v>2</v>
      </c>
      <c r="H572" s="38" t="s">
        <v>508</v>
      </c>
      <c r="I572" s="37" t="s">
        <v>941</v>
      </c>
      <c r="J572" s="37" t="s">
        <v>615</v>
      </c>
      <c r="K572" s="37">
        <f>2*500*0.8</f>
        <v>800</v>
      </c>
      <c r="L572" s="37">
        <v>800</v>
      </c>
      <c r="M572" s="111" t="s">
        <v>942</v>
      </c>
      <c r="N572" s="111"/>
    </row>
    <row r="573" ht="26" customHeight="1" spans="1:14">
      <c r="A573" s="37">
        <f>COUNTA($A$4:A572)</f>
        <v>369</v>
      </c>
      <c r="B573" s="37" t="s">
        <v>881</v>
      </c>
      <c r="C573" s="37" t="s">
        <v>907</v>
      </c>
      <c r="D573" s="37" t="s">
        <v>915</v>
      </c>
      <c r="E573" s="37" t="s">
        <v>943</v>
      </c>
      <c r="F573" s="37" t="s">
        <v>22</v>
      </c>
      <c r="G573" s="37">
        <v>2</v>
      </c>
      <c r="H573" s="38" t="s">
        <v>41</v>
      </c>
      <c r="I573" s="37" t="s">
        <v>915</v>
      </c>
      <c r="J573" s="37" t="s">
        <v>632</v>
      </c>
      <c r="K573" s="37">
        <v>480</v>
      </c>
      <c r="L573" s="37">
        <v>480</v>
      </c>
      <c r="M573" s="111"/>
      <c r="N573" s="111"/>
    </row>
    <row r="574" ht="26" customHeight="1" spans="1:14">
      <c r="A574" s="37">
        <f>COUNTA($A$4:A573)</f>
        <v>370</v>
      </c>
      <c r="B574" s="37" t="s">
        <v>881</v>
      </c>
      <c r="C574" s="37" t="s">
        <v>907</v>
      </c>
      <c r="D574" s="37" t="s">
        <v>908</v>
      </c>
      <c r="E574" s="37" t="s">
        <v>944</v>
      </c>
      <c r="F574" s="37" t="s">
        <v>129</v>
      </c>
      <c r="G574" s="37">
        <v>4</v>
      </c>
      <c r="H574" s="38" t="s">
        <v>508</v>
      </c>
      <c r="I574" s="37" t="s">
        <v>910</v>
      </c>
      <c r="J574" s="37" t="s">
        <v>639</v>
      </c>
      <c r="K574" s="37">
        <v>360</v>
      </c>
      <c r="L574" s="37">
        <v>360</v>
      </c>
      <c r="M574" s="111" t="s">
        <v>945</v>
      </c>
      <c r="N574" s="111"/>
    </row>
    <row r="575" ht="26" customHeight="1" spans="1:14">
      <c r="A575" s="37">
        <f>COUNTA($A$4:A574)</f>
        <v>371</v>
      </c>
      <c r="B575" s="37" t="s">
        <v>881</v>
      </c>
      <c r="C575" s="37" t="s">
        <v>907</v>
      </c>
      <c r="D575" s="37" t="s">
        <v>908</v>
      </c>
      <c r="E575" s="37" t="s">
        <v>946</v>
      </c>
      <c r="F575" s="37" t="s">
        <v>129</v>
      </c>
      <c r="G575" s="37">
        <v>4</v>
      </c>
      <c r="H575" s="38" t="s">
        <v>733</v>
      </c>
      <c r="I575" s="37" t="s">
        <v>910</v>
      </c>
      <c r="J575" s="37" t="s">
        <v>661</v>
      </c>
      <c r="K575" s="37">
        <v>4320</v>
      </c>
      <c r="L575" s="37">
        <v>4320</v>
      </c>
      <c r="M575" s="111"/>
      <c r="N575" s="111"/>
    </row>
    <row r="576" ht="26" customHeight="1" spans="1:14">
      <c r="A576" s="37">
        <f>COUNTA($A$4:A575)</f>
        <v>372</v>
      </c>
      <c r="B576" s="37" t="s">
        <v>881</v>
      </c>
      <c r="C576" s="37" t="s">
        <v>947</v>
      </c>
      <c r="D576" s="37" t="s">
        <v>948</v>
      </c>
      <c r="E576" s="37" t="s">
        <v>949</v>
      </c>
      <c r="F576" s="37" t="s">
        <v>34</v>
      </c>
      <c r="G576" s="37">
        <v>2</v>
      </c>
      <c r="H576" s="38" t="s">
        <v>94</v>
      </c>
      <c r="I576" s="37" t="s">
        <v>950</v>
      </c>
      <c r="J576" s="37" t="s">
        <v>951</v>
      </c>
      <c r="K576" s="38">
        <v>1680</v>
      </c>
      <c r="L576" s="38">
        <v>1680</v>
      </c>
      <c r="M576" s="111"/>
      <c r="N576" s="111"/>
    </row>
    <row r="577" ht="32" customHeight="1" spans="1:14">
      <c r="A577" s="37">
        <f>COUNTA($A$4:A576)</f>
        <v>373</v>
      </c>
      <c r="B577" s="37" t="s">
        <v>881</v>
      </c>
      <c r="C577" s="37" t="s">
        <v>947</v>
      </c>
      <c r="D577" s="37" t="s">
        <v>948</v>
      </c>
      <c r="E577" s="37" t="s">
        <v>952</v>
      </c>
      <c r="F577" s="37" t="s">
        <v>227</v>
      </c>
      <c r="G577" s="37">
        <v>5</v>
      </c>
      <c r="H577" s="38" t="s">
        <v>953</v>
      </c>
      <c r="I577" s="37" t="s">
        <v>950</v>
      </c>
      <c r="J577" s="37" t="s">
        <v>656</v>
      </c>
      <c r="K577" s="38">
        <v>420</v>
      </c>
      <c r="L577" s="38">
        <v>420</v>
      </c>
      <c r="M577" s="114"/>
      <c r="N577" s="111"/>
    </row>
    <row r="578" ht="45" customHeight="1" spans="1:14">
      <c r="A578" s="85">
        <f>COUNTA($A$4:A577)</f>
        <v>374</v>
      </c>
      <c r="B578" s="85" t="s">
        <v>881</v>
      </c>
      <c r="C578" s="37" t="s">
        <v>947</v>
      </c>
      <c r="D578" s="37" t="s">
        <v>948</v>
      </c>
      <c r="E578" s="37" t="s">
        <v>954</v>
      </c>
      <c r="F578" s="37" t="s">
        <v>129</v>
      </c>
      <c r="G578" s="37">
        <v>2</v>
      </c>
      <c r="H578" s="38" t="s">
        <v>955</v>
      </c>
      <c r="I578" s="37" t="s">
        <v>950</v>
      </c>
      <c r="J578" s="37" t="s">
        <v>956</v>
      </c>
      <c r="K578" s="38">
        <v>2856</v>
      </c>
      <c r="L578" s="38">
        <v>2976</v>
      </c>
      <c r="M578" s="102"/>
      <c r="N578" s="37"/>
    </row>
    <row r="579" ht="26" customHeight="1" spans="1:14">
      <c r="A579" s="71"/>
      <c r="B579" s="71"/>
      <c r="C579" s="37"/>
      <c r="D579" s="37"/>
      <c r="E579" s="37"/>
      <c r="F579" s="37"/>
      <c r="G579" s="37"/>
      <c r="H579" s="38" t="s">
        <v>41</v>
      </c>
      <c r="I579" s="37" t="s">
        <v>950</v>
      </c>
      <c r="J579" s="37" t="s">
        <v>618</v>
      </c>
      <c r="K579" s="38">
        <v>120</v>
      </c>
      <c r="L579" s="38"/>
      <c r="M579" s="102"/>
      <c r="N579" s="37"/>
    </row>
    <row r="580" ht="26" customHeight="1" spans="1:14">
      <c r="A580" s="85">
        <f>COUNTA($A$4:A579)</f>
        <v>375</v>
      </c>
      <c r="B580" s="85" t="s">
        <v>881</v>
      </c>
      <c r="C580" s="37" t="s">
        <v>947</v>
      </c>
      <c r="D580" s="37" t="s">
        <v>957</v>
      </c>
      <c r="E580" s="37" t="s">
        <v>958</v>
      </c>
      <c r="F580" s="37" t="s">
        <v>34</v>
      </c>
      <c r="G580" s="37">
        <v>3</v>
      </c>
      <c r="H580" s="38" t="s">
        <v>41</v>
      </c>
      <c r="I580" s="37" t="s">
        <v>959</v>
      </c>
      <c r="J580" s="37" t="s">
        <v>960</v>
      </c>
      <c r="K580" s="38">
        <v>896</v>
      </c>
      <c r="L580" s="38">
        <v>1456</v>
      </c>
      <c r="M580" s="38" t="s">
        <v>961</v>
      </c>
      <c r="N580" s="37"/>
    </row>
    <row r="581" ht="33" customHeight="1" spans="1:14">
      <c r="A581" s="71"/>
      <c r="B581" s="71"/>
      <c r="C581" s="37"/>
      <c r="D581" s="37"/>
      <c r="E581" s="37"/>
      <c r="F581" s="37"/>
      <c r="G581" s="37"/>
      <c r="H581" s="38" t="s">
        <v>962</v>
      </c>
      <c r="I581" s="37" t="s">
        <v>959</v>
      </c>
      <c r="J581" s="37" t="s">
        <v>963</v>
      </c>
      <c r="K581" s="38">
        <v>560</v>
      </c>
      <c r="L581" s="38"/>
      <c r="M581" s="38"/>
      <c r="N581" s="37"/>
    </row>
    <row r="582" ht="26" customHeight="1" spans="1:14">
      <c r="A582" s="85">
        <f>COUNTA($A$4:A581)</f>
        <v>376</v>
      </c>
      <c r="B582" s="85" t="s">
        <v>881</v>
      </c>
      <c r="C582" s="37" t="s">
        <v>947</v>
      </c>
      <c r="D582" s="37" t="s">
        <v>948</v>
      </c>
      <c r="E582" s="37" t="s">
        <v>964</v>
      </c>
      <c r="F582" s="37" t="s">
        <v>56</v>
      </c>
      <c r="G582" s="37">
        <v>3</v>
      </c>
      <c r="H582" s="38" t="s">
        <v>897</v>
      </c>
      <c r="I582" s="37" t="s">
        <v>965</v>
      </c>
      <c r="J582" s="37" t="s">
        <v>966</v>
      </c>
      <c r="K582" s="38">
        <v>1960</v>
      </c>
      <c r="L582" s="37">
        <v>2152</v>
      </c>
      <c r="M582" s="37" t="s">
        <v>967</v>
      </c>
      <c r="N582" s="38"/>
    </row>
    <row r="583" ht="26" customHeight="1" spans="1:14">
      <c r="A583" s="71"/>
      <c r="B583" s="71"/>
      <c r="C583" s="37"/>
      <c r="D583" s="37"/>
      <c r="E583" s="37"/>
      <c r="F583" s="37"/>
      <c r="G583" s="37"/>
      <c r="H583" s="38" t="s">
        <v>41</v>
      </c>
      <c r="I583" s="37" t="s">
        <v>965</v>
      </c>
      <c r="J583" s="37" t="s">
        <v>968</v>
      </c>
      <c r="K583" s="38">
        <v>192</v>
      </c>
      <c r="L583" s="37"/>
      <c r="M583" s="37"/>
      <c r="N583" s="38"/>
    </row>
    <row r="584" ht="26" customHeight="1" spans="1:14">
      <c r="A584" s="37">
        <f>COUNTA($A$4:A583)</f>
        <v>377</v>
      </c>
      <c r="B584" s="37" t="s">
        <v>881</v>
      </c>
      <c r="C584" s="37" t="s">
        <v>947</v>
      </c>
      <c r="D584" s="37" t="s">
        <v>969</v>
      </c>
      <c r="E584" s="37" t="s">
        <v>970</v>
      </c>
      <c r="F584" s="37" t="s">
        <v>29</v>
      </c>
      <c r="G584" s="37">
        <v>2</v>
      </c>
      <c r="H584" s="37" t="s">
        <v>289</v>
      </c>
      <c r="I584" s="37" t="s">
        <v>971</v>
      </c>
      <c r="J584" s="37" t="s">
        <v>972</v>
      </c>
      <c r="K584" s="38">
        <v>496</v>
      </c>
      <c r="L584" s="37">
        <v>496</v>
      </c>
      <c r="M584" s="37" t="s">
        <v>973</v>
      </c>
      <c r="N584" s="115"/>
    </row>
    <row r="585" ht="26" customHeight="1" spans="1:14">
      <c r="A585" s="37">
        <f>COUNTA($A$4:A584)</f>
        <v>378</v>
      </c>
      <c r="B585" s="37" t="s">
        <v>881</v>
      </c>
      <c r="C585" s="37" t="s">
        <v>947</v>
      </c>
      <c r="D585" s="37" t="s">
        <v>957</v>
      </c>
      <c r="E585" s="37" t="s">
        <v>974</v>
      </c>
      <c r="F585" s="37" t="s">
        <v>29</v>
      </c>
      <c r="G585" s="37">
        <v>4</v>
      </c>
      <c r="H585" s="37" t="s">
        <v>114</v>
      </c>
      <c r="I585" s="37" t="s">
        <v>959</v>
      </c>
      <c r="J585" s="37" t="s">
        <v>682</v>
      </c>
      <c r="K585" s="37">
        <v>336</v>
      </c>
      <c r="L585" s="16">
        <v>336</v>
      </c>
      <c r="M585" s="37"/>
      <c r="N585" s="115"/>
    </row>
    <row r="586" ht="26" customHeight="1" spans="1:14">
      <c r="A586" s="37">
        <f>COUNTA($A$4:A585)</f>
        <v>379</v>
      </c>
      <c r="B586" s="37" t="s">
        <v>881</v>
      </c>
      <c r="C586" s="37" t="s">
        <v>947</v>
      </c>
      <c r="D586" s="37" t="s">
        <v>969</v>
      </c>
      <c r="E586" s="112" t="s">
        <v>975</v>
      </c>
      <c r="F586" s="37" t="s">
        <v>34</v>
      </c>
      <c r="G586" s="112">
        <v>7</v>
      </c>
      <c r="H586" s="37" t="s">
        <v>66</v>
      </c>
      <c r="I586" s="37" t="s">
        <v>971</v>
      </c>
      <c r="J586" s="37" t="s">
        <v>832</v>
      </c>
      <c r="K586" s="37">
        <v>600</v>
      </c>
      <c r="L586" s="16">
        <v>600</v>
      </c>
      <c r="M586" s="37" t="s">
        <v>976</v>
      </c>
      <c r="N586" s="115"/>
    </row>
    <row r="587" ht="26" customHeight="1" spans="1:14">
      <c r="A587" s="37">
        <f>COUNTA($A$4:A586)</f>
        <v>380</v>
      </c>
      <c r="B587" s="37" t="s">
        <v>881</v>
      </c>
      <c r="C587" s="37" t="s">
        <v>947</v>
      </c>
      <c r="D587" s="37" t="s">
        <v>969</v>
      </c>
      <c r="E587" s="37" t="s">
        <v>977</v>
      </c>
      <c r="F587" s="37" t="s">
        <v>22</v>
      </c>
      <c r="G587" s="37">
        <v>5</v>
      </c>
      <c r="H587" s="37" t="s">
        <v>41</v>
      </c>
      <c r="I587" s="112" t="s">
        <v>971</v>
      </c>
      <c r="J587" s="37" t="s">
        <v>615</v>
      </c>
      <c r="K587" s="37">
        <v>640</v>
      </c>
      <c r="L587" s="16">
        <v>640</v>
      </c>
      <c r="M587" s="37"/>
      <c r="N587" s="115"/>
    </row>
    <row r="588" ht="26" customHeight="1" spans="1:14">
      <c r="A588" s="37">
        <f>COUNTA($A$4:A587)</f>
        <v>381</v>
      </c>
      <c r="B588" s="37" t="s">
        <v>881</v>
      </c>
      <c r="C588" s="37" t="s">
        <v>947</v>
      </c>
      <c r="D588" s="37" t="s">
        <v>957</v>
      </c>
      <c r="E588" s="37" t="s">
        <v>978</v>
      </c>
      <c r="F588" s="37" t="s">
        <v>56</v>
      </c>
      <c r="G588" s="37">
        <v>2</v>
      </c>
      <c r="H588" s="37" t="s">
        <v>41</v>
      </c>
      <c r="I588" s="37" t="s">
        <v>979</v>
      </c>
      <c r="J588" s="37" t="s">
        <v>656</v>
      </c>
      <c r="K588" s="37">
        <v>320</v>
      </c>
      <c r="L588" s="16">
        <v>320</v>
      </c>
      <c r="M588" s="37"/>
      <c r="N588" s="115"/>
    </row>
    <row r="589" ht="30" customHeight="1" spans="1:14">
      <c r="A589" s="37">
        <f>COUNTA($A$4:A588)</f>
        <v>382</v>
      </c>
      <c r="B589" s="37" t="s">
        <v>881</v>
      </c>
      <c r="C589" s="37" t="s">
        <v>947</v>
      </c>
      <c r="D589" s="37" t="s">
        <v>980</v>
      </c>
      <c r="E589" s="37" t="s">
        <v>981</v>
      </c>
      <c r="F589" s="37" t="s">
        <v>22</v>
      </c>
      <c r="G589" s="37">
        <v>5</v>
      </c>
      <c r="H589" s="37" t="s">
        <v>982</v>
      </c>
      <c r="I589" s="37" t="s">
        <v>980</v>
      </c>
      <c r="J589" s="37" t="s">
        <v>983</v>
      </c>
      <c r="K589" s="37">
        <v>624</v>
      </c>
      <c r="L589" s="16">
        <v>624</v>
      </c>
      <c r="M589" s="37" t="s">
        <v>984</v>
      </c>
      <c r="N589" s="115"/>
    </row>
    <row r="590" ht="26" customHeight="1" spans="1:14">
      <c r="A590" s="85">
        <f>COUNTA($A$4:A589)</f>
        <v>383</v>
      </c>
      <c r="B590" s="85" t="s">
        <v>881</v>
      </c>
      <c r="C590" s="65" t="s">
        <v>947</v>
      </c>
      <c r="D590" s="65" t="s">
        <v>957</v>
      </c>
      <c r="E590" s="65" t="s">
        <v>985</v>
      </c>
      <c r="F590" s="65" t="s">
        <v>22</v>
      </c>
      <c r="G590" s="65">
        <v>8</v>
      </c>
      <c r="H590" s="37" t="s">
        <v>66</v>
      </c>
      <c r="I590" s="65" t="s">
        <v>959</v>
      </c>
      <c r="J590" s="37" t="s">
        <v>904</v>
      </c>
      <c r="K590" s="65">
        <v>276</v>
      </c>
      <c r="L590" s="116">
        <v>2356</v>
      </c>
      <c r="M590" s="16"/>
      <c r="N590" s="65" t="s">
        <v>986</v>
      </c>
    </row>
    <row r="591" ht="26" customHeight="1" spans="1:14">
      <c r="A591" s="105"/>
      <c r="B591" s="105"/>
      <c r="C591" s="65"/>
      <c r="D591" s="65"/>
      <c r="E591" s="65"/>
      <c r="F591" s="65"/>
      <c r="G591" s="65"/>
      <c r="H591" s="37" t="s">
        <v>41</v>
      </c>
      <c r="I591" s="37" t="s">
        <v>959</v>
      </c>
      <c r="J591" s="37" t="s">
        <v>683</v>
      </c>
      <c r="K591" s="37">
        <v>960</v>
      </c>
      <c r="L591" s="116"/>
      <c r="M591" s="16"/>
      <c r="N591" s="65"/>
    </row>
    <row r="592" ht="26" customHeight="1" spans="1:14">
      <c r="A592" s="71"/>
      <c r="B592" s="71"/>
      <c r="C592" s="65"/>
      <c r="D592" s="65"/>
      <c r="E592" s="65"/>
      <c r="F592" s="65"/>
      <c r="G592" s="65"/>
      <c r="H592" s="38" t="s">
        <v>897</v>
      </c>
      <c r="I592" s="37" t="s">
        <v>959</v>
      </c>
      <c r="J592" s="37" t="s">
        <v>987</v>
      </c>
      <c r="K592" s="37">
        <v>1120</v>
      </c>
      <c r="L592" s="116"/>
      <c r="M592" s="16"/>
      <c r="N592" s="65"/>
    </row>
    <row r="593" ht="26" customHeight="1" spans="1:14">
      <c r="A593" s="37">
        <f>COUNTA($A$4:A592)</f>
        <v>384</v>
      </c>
      <c r="B593" s="37" t="s">
        <v>881</v>
      </c>
      <c r="C593" s="37" t="s">
        <v>947</v>
      </c>
      <c r="D593" s="37" t="s">
        <v>969</v>
      </c>
      <c r="E593" s="37" t="s">
        <v>988</v>
      </c>
      <c r="F593" s="112" t="s">
        <v>22</v>
      </c>
      <c r="G593" s="37">
        <v>2</v>
      </c>
      <c r="H593" s="37" t="s">
        <v>989</v>
      </c>
      <c r="I593" s="37" t="s">
        <v>971</v>
      </c>
      <c r="J593" s="37" t="s">
        <v>632</v>
      </c>
      <c r="K593" s="37">
        <v>600</v>
      </c>
      <c r="L593" s="16">
        <v>600</v>
      </c>
      <c r="M593" s="37"/>
      <c r="N593" s="114"/>
    </row>
    <row r="594" ht="26" customHeight="1" spans="1:14">
      <c r="A594" s="37">
        <f>COUNTA($A$4:A593)</f>
        <v>385</v>
      </c>
      <c r="B594" s="37" t="s">
        <v>881</v>
      </c>
      <c r="C594" s="37" t="s">
        <v>990</v>
      </c>
      <c r="D594" s="37" t="s">
        <v>991</v>
      </c>
      <c r="E594" s="37" t="s">
        <v>992</v>
      </c>
      <c r="F594" s="37" t="s">
        <v>34</v>
      </c>
      <c r="G594" s="37">
        <v>4</v>
      </c>
      <c r="H594" s="37" t="s">
        <v>41</v>
      </c>
      <c r="I594" s="37" t="s">
        <v>991</v>
      </c>
      <c r="J594" s="37" t="s">
        <v>639</v>
      </c>
      <c r="K594" s="37">
        <v>384</v>
      </c>
      <c r="L594" s="16">
        <v>384</v>
      </c>
      <c r="M594" s="37"/>
      <c r="N594" s="111"/>
    </row>
    <row r="595" ht="26" customHeight="1" spans="1:14">
      <c r="A595" s="37">
        <f>COUNTA($A$4:A594)</f>
        <v>386</v>
      </c>
      <c r="B595" s="37" t="s">
        <v>881</v>
      </c>
      <c r="C595" s="37" t="s">
        <v>990</v>
      </c>
      <c r="D595" s="37" t="s">
        <v>991</v>
      </c>
      <c r="E595" s="37" t="s">
        <v>993</v>
      </c>
      <c r="F595" s="37" t="s">
        <v>34</v>
      </c>
      <c r="G595" s="37">
        <v>2</v>
      </c>
      <c r="H595" s="37" t="s">
        <v>41</v>
      </c>
      <c r="I595" s="37" t="s">
        <v>991</v>
      </c>
      <c r="J595" s="37" t="s">
        <v>615</v>
      </c>
      <c r="K595" s="37">
        <v>640</v>
      </c>
      <c r="L595" s="16">
        <v>640</v>
      </c>
      <c r="M595" s="37"/>
      <c r="N595" s="111"/>
    </row>
    <row r="596" ht="26" customHeight="1" spans="1:14">
      <c r="A596" s="37">
        <f>COUNTA($A$4:A595)</f>
        <v>387</v>
      </c>
      <c r="B596" s="37" t="s">
        <v>881</v>
      </c>
      <c r="C596" s="37" t="s">
        <v>990</v>
      </c>
      <c r="D596" s="37" t="s">
        <v>991</v>
      </c>
      <c r="E596" s="37" t="s">
        <v>994</v>
      </c>
      <c r="F596" s="112" t="s">
        <v>22</v>
      </c>
      <c r="G596" s="37">
        <v>1</v>
      </c>
      <c r="H596" s="37" t="s">
        <v>66</v>
      </c>
      <c r="I596" s="37" t="s">
        <v>991</v>
      </c>
      <c r="J596" s="37" t="s">
        <v>855</v>
      </c>
      <c r="K596" s="37">
        <v>480</v>
      </c>
      <c r="L596" s="16">
        <v>480</v>
      </c>
      <c r="M596" s="37"/>
      <c r="N596" s="111"/>
    </row>
    <row r="597" ht="26" customHeight="1" spans="1:14">
      <c r="A597" s="37">
        <f>COUNTA($A$4:A596)</f>
        <v>388</v>
      </c>
      <c r="B597" s="37" t="s">
        <v>881</v>
      </c>
      <c r="C597" s="16" t="s">
        <v>990</v>
      </c>
      <c r="D597" s="16" t="s">
        <v>995</v>
      </c>
      <c r="E597" s="16" t="s">
        <v>996</v>
      </c>
      <c r="F597" s="37" t="s">
        <v>56</v>
      </c>
      <c r="G597" s="16">
        <v>3</v>
      </c>
      <c r="H597" s="16" t="s">
        <v>114</v>
      </c>
      <c r="I597" s="16" t="s">
        <v>997</v>
      </c>
      <c r="J597" s="16" t="s">
        <v>998</v>
      </c>
      <c r="K597" s="16">
        <v>384</v>
      </c>
      <c r="L597" s="16">
        <v>384</v>
      </c>
      <c r="M597" s="16"/>
      <c r="N597" s="114"/>
    </row>
    <row r="598" ht="26" customHeight="1" spans="1:14">
      <c r="A598" s="85">
        <f>COUNTA($A$4:A597)</f>
        <v>389</v>
      </c>
      <c r="B598" s="85" t="s">
        <v>881</v>
      </c>
      <c r="C598" s="37" t="s">
        <v>990</v>
      </c>
      <c r="D598" s="37" t="s">
        <v>999</v>
      </c>
      <c r="E598" s="37" t="s">
        <v>1000</v>
      </c>
      <c r="F598" s="37" t="s">
        <v>227</v>
      </c>
      <c r="G598" s="37">
        <v>4</v>
      </c>
      <c r="H598" s="37" t="s">
        <v>1001</v>
      </c>
      <c r="I598" s="37" t="s">
        <v>1002</v>
      </c>
      <c r="J598" s="37" t="s">
        <v>656</v>
      </c>
      <c r="K598" s="37">
        <v>720</v>
      </c>
      <c r="L598" s="102">
        <v>5000</v>
      </c>
      <c r="M598" s="16"/>
      <c r="N598" s="102" t="s">
        <v>449</v>
      </c>
    </row>
    <row r="599" ht="26" customHeight="1" spans="1:14">
      <c r="A599" s="105"/>
      <c r="B599" s="105"/>
      <c r="C599" s="37"/>
      <c r="D599" s="37"/>
      <c r="E599" s="37"/>
      <c r="F599" s="37"/>
      <c r="G599" s="37"/>
      <c r="H599" s="37" t="s">
        <v>1003</v>
      </c>
      <c r="I599" s="37"/>
      <c r="J599" s="37" t="s">
        <v>615</v>
      </c>
      <c r="K599" s="38">
        <v>600</v>
      </c>
      <c r="L599" s="102"/>
      <c r="M599" s="16"/>
      <c r="N599" s="102"/>
    </row>
    <row r="600" ht="26" customHeight="1" spans="1:14">
      <c r="A600" s="71"/>
      <c r="B600" s="71"/>
      <c r="C600" s="37"/>
      <c r="D600" s="37"/>
      <c r="E600" s="37"/>
      <c r="F600" s="37"/>
      <c r="G600" s="37"/>
      <c r="H600" s="37" t="s">
        <v>140</v>
      </c>
      <c r="I600" s="37"/>
      <c r="J600" s="37" t="s">
        <v>720</v>
      </c>
      <c r="K600" s="102">
        <v>4800</v>
      </c>
      <c r="L600" s="102"/>
      <c r="M600" s="16"/>
      <c r="N600" s="102"/>
    </row>
    <row r="601" ht="26" customHeight="1" spans="1:14">
      <c r="A601" s="37">
        <f>COUNTA($A$4:A600)</f>
        <v>390</v>
      </c>
      <c r="B601" s="37" t="s">
        <v>881</v>
      </c>
      <c r="C601" s="37" t="s">
        <v>990</v>
      </c>
      <c r="D601" s="37" t="s">
        <v>1004</v>
      </c>
      <c r="E601" s="37" t="s">
        <v>1005</v>
      </c>
      <c r="F601" s="37" t="s">
        <v>227</v>
      </c>
      <c r="G601" s="37">
        <v>1</v>
      </c>
      <c r="H601" s="37" t="s">
        <v>508</v>
      </c>
      <c r="I601" s="37" t="s">
        <v>1004</v>
      </c>
      <c r="J601" s="37" t="s">
        <v>656</v>
      </c>
      <c r="K601" s="37">
        <v>300</v>
      </c>
      <c r="L601" s="37">
        <v>300</v>
      </c>
      <c r="M601" s="37" t="s">
        <v>1006</v>
      </c>
      <c r="N601" s="111"/>
    </row>
    <row r="602" ht="26" customHeight="1" spans="1:14">
      <c r="A602" s="85">
        <f>COUNTA($A$4:A601)</f>
        <v>391</v>
      </c>
      <c r="B602" s="85" t="s">
        <v>881</v>
      </c>
      <c r="C602" s="37" t="s">
        <v>990</v>
      </c>
      <c r="D602" s="37" t="s">
        <v>991</v>
      </c>
      <c r="E602" s="37" t="s">
        <v>1007</v>
      </c>
      <c r="F602" s="37" t="s">
        <v>227</v>
      </c>
      <c r="G602" s="37">
        <v>3</v>
      </c>
      <c r="H602" s="37" t="s">
        <v>124</v>
      </c>
      <c r="I602" s="37" t="s">
        <v>991</v>
      </c>
      <c r="J602" s="37" t="s">
        <v>615</v>
      </c>
      <c r="K602" s="37">
        <v>960</v>
      </c>
      <c r="L602" s="37">
        <v>3600</v>
      </c>
      <c r="M602" s="37"/>
      <c r="N602" s="37"/>
    </row>
    <row r="603" ht="26" customHeight="1" spans="1:14">
      <c r="A603" s="105"/>
      <c r="B603" s="105"/>
      <c r="C603" s="37"/>
      <c r="D603" s="37"/>
      <c r="E603" s="37"/>
      <c r="F603" s="37"/>
      <c r="G603" s="37"/>
      <c r="H603" s="37" t="s">
        <v>114</v>
      </c>
      <c r="I603" s="37"/>
      <c r="J603" s="37" t="s">
        <v>615</v>
      </c>
      <c r="K603" s="37">
        <v>720</v>
      </c>
      <c r="L603" s="37"/>
      <c r="M603" s="37"/>
      <c r="N603" s="37"/>
    </row>
    <row r="604" ht="26" customHeight="1" spans="1:14">
      <c r="A604" s="105"/>
      <c r="B604" s="105"/>
      <c r="C604" s="37"/>
      <c r="D604" s="37"/>
      <c r="E604" s="37"/>
      <c r="F604" s="37"/>
      <c r="G604" s="37"/>
      <c r="H604" s="37" t="s">
        <v>1008</v>
      </c>
      <c r="I604" s="37"/>
      <c r="J604" s="37" t="s">
        <v>1009</v>
      </c>
      <c r="K604" s="37">
        <v>1650</v>
      </c>
      <c r="L604" s="37"/>
      <c r="M604" s="37"/>
      <c r="N604" s="37"/>
    </row>
    <row r="605" ht="26" customHeight="1" spans="1:14">
      <c r="A605" s="71"/>
      <c r="B605" s="71"/>
      <c r="C605" s="37"/>
      <c r="D605" s="37"/>
      <c r="E605" s="37"/>
      <c r="F605" s="37"/>
      <c r="G605" s="37"/>
      <c r="H605" s="37" t="s">
        <v>66</v>
      </c>
      <c r="I605" s="37"/>
      <c r="J605" s="37" t="s">
        <v>635</v>
      </c>
      <c r="K605" s="37">
        <v>270</v>
      </c>
      <c r="L605" s="37"/>
      <c r="M605" s="37"/>
      <c r="N605" s="37"/>
    </row>
    <row r="606" ht="26" customHeight="1" spans="1:14">
      <c r="A606" s="37">
        <f>COUNTA($A$4:A605)</f>
        <v>392</v>
      </c>
      <c r="B606" s="37" t="s">
        <v>881</v>
      </c>
      <c r="C606" s="37" t="s">
        <v>990</v>
      </c>
      <c r="D606" s="37" t="s">
        <v>995</v>
      </c>
      <c r="E606" s="37" t="s">
        <v>1010</v>
      </c>
      <c r="F606" s="37" t="s">
        <v>129</v>
      </c>
      <c r="G606" s="37">
        <v>1</v>
      </c>
      <c r="H606" s="37" t="s">
        <v>66</v>
      </c>
      <c r="I606" s="37" t="s">
        <v>995</v>
      </c>
      <c r="J606" s="37" t="s">
        <v>832</v>
      </c>
      <c r="K606" s="37">
        <v>450</v>
      </c>
      <c r="L606" s="37">
        <v>450</v>
      </c>
      <c r="M606" s="37"/>
      <c r="N606" s="115"/>
    </row>
    <row r="607" ht="32" customHeight="1" spans="1:14">
      <c r="A607" s="85">
        <f>COUNTA($A$4:A606)</f>
        <v>393</v>
      </c>
      <c r="B607" s="85" t="s">
        <v>881</v>
      </c>
      <c r="C607" s="37" t="s">
        <v>990</v>
      </c>
      <c r="D607" s="37" t="s">
        <v>999</v>
      </c>
      <c r="E607" s="37" t="s">
        <v>1011</v>
      </c>
      <c r="F607" s="37" t="s">
        <v>22</v>
      </c>
      <c r="G607" s="37">
        <v>3</v>
      </c>
      <c r="H607" s="37" t="s">
        <v>1012</v>
      </c>
      <c r="I607" s="37" t="s">
        <v>1002</v>
      </c>
      <c r="J607" s="37" t="s">
        <v>1013</v>
      </c>
      <c r="K607" s="37">
        <v>1296</v>
      </c>
      <c r="L607" s="37">
        <v>1536</v>
      </c>
      <c r="M607" s="37"/>
      <c r="N607" s="38"/>
    </row>
    <row r="608" ht="26" customHeight="1" spans="1:14">
      <c r="A608" s="71"/>
      <c r="B608" s="71"/>
      <c r="C608" s="37"/>
      <c r="D608" s="37"/>
      <c r="E608" s="37"/>
      <c r="F608" s="37"/>
      <c r="G608" s="37"/>
      <c r="H608" s="37" t="s">
        <v>66</v>
      </c>
      <c r="I608" s="37"/>
      <c r="J608" s="37" t="s">
        <v>1014</v>
      </c>
      <c r="K608" s="37">
        <v>240</v>
      </c>
      <c r="L608" s="37"/>
      <c r="M608" s="37"/>
      <c r="N608" s="38"/>
    </row>
    <row r="609" ht="26" customHeight="1" spans="1:14">
      <c r="A609" s="85">
        <f>COUNTA($A$4:A608)</f>
        <v>394</v>
      </c>
      <c r="B609" s="85" t="s">
        <v>881</v>
      </c>
      <c r="C609" s="37" t="s">
        <v>990</v>
      </c>
      <c r="D609" s="37" t="s">
        <v>991</v>
      </c>
      <c r="E609" s="37" t="s">
        <v>1015</v>
      </c>
      <c r="F609" s="37" t="s">
        <v>129</v>
      </c>
      <c r="G609" s="37">
        <v>2</v>
      </c>
      <c r="H609" s="37" t="s">
        <v>140</v>
      </c>
      <c r="I609" s="37" t="s">
        <v>991</v>
      </c>
      <c r="J609" s="37" t="s">
        <v>683</v>
      </c>
      <c r="K609" s="37">
        <v>1440</v>
      </c>
      <c r="L609" s="102">
        <v>5000</v>
      </c>
      <c r="M609" s="16"/>
      <c r="N609" s="102" t="s">
        <v>1016</v>
      </c>
    </row>
    <row r="610" ht="26" customHeight="1" spans="1:14">
      <c r="A610" s="105"/>
      <c r="B610" s="105"/>
      <c r="C610" s="37"/>
      <c r="D610" s="37"/>
      <c r="E610" s="37"/>
      <c r="F610" s="37"/>
      <c r="G610" s="37"/>
      <c r="H610" s="37" t="s">
        <v>41</v>
      </c>
      <c r="I610" s="37"/>
      <c r="J610" s="37" t="s">
        <v>632</v>
      </c>
      <c r="K610" s="37">
        <v>360</v>
      </c>
      <c r="L610" s="102"/>
      <c r="M610" s="16"/>
      <c r="N610" s="102"/>
    </row>
    <row r="611" ht="26" customHeight="1" spans="1:14">
      <c r="A611" s="71"/>
      <c r="B611" s="71"/>
      <c r="C611" s="37"/>
      <c r="D611" s="37"/>
      <c r="E611" s="37"/>
      <c r="F611" s="37"/>
      <c r="G611" s="37"/>
      <c r="H611" s="37" t="s">
        <v>124</v>
      </c>
      <c r="I611" s="37"/>
      <c r="J611" s="37" t="s">
        <v>651</v>
      </c>
      <c r="K611" s="102">
        <v>3360</v>
      </c>
      <c r="L611" s="102"/>
      <c r="M611" s="16"/>
      <c r="N611" s="102"/>
    </row>
    <row r="612" ht="26" customHeight="1" spans="1:14">
      <c r="A612" s="85">
        <f>COUNTA($A$4:A611)</f>
        <v>395</v>
      </c>
      <c r="B612" s="85" t="s">
        <v>881</v>
      </c>
      <c r="C612" s="37" t="s">
        <v>990</v>
      </c>
      <c r="D612" s="37" t="s">
        <v>991</v>
      </c>
      <c r="E612" s="37" t="s">
        <v>1017</v>
      </c>
      <c r="F612" s="37" t="s">
        <v>34</v>
      </c>
      <c r="G612" s="37">
        <v>3</v>
      </c>
      <c r="H612" s="37" t="s">
        <v>41</v>
      </c>
      <c r="I612" s="37" t="s">
        <v>1018</v>
      </c>
      <c r="J612" s="37" t="s">
        <v>656</v>
      </c>
      <c r="K612" s="37">
        <v>320</v>
      </c>
      <c r="L612" s="102">
        <v>4520</v>
      </c>
      <c r="M612" s="37" t="s">
        <v>1019</v>
      </c>
      <c r="N612" s="38" t="s">
        <v>1016</v>
      </c>
    </row>
    <row r="613" ht="26" customHeight="1" spans="1:14">
      <c r="A613" s="105"/>
      <c r="B613" s="105"/>
      <c r="C613" s="37"/>
      <c r="D613" s="37"/>
      <c r="E613" s="37"/>
      <c r="F613" s="37"/>
      <c r="G613" s="37"/>
      <c r="H613" s="37" t="s">
        <v>1020</v>
      </c>
      <c r="I613" s="37"/>
      <c r="J613" s="37" t="s">
        <v>612</v>
      </c>
      <c r="K613" s="38">
        <v>3840</v>
      </c>
      <c r="L613" s="102"/>
      <c r="M613" s="37"/>
      <c r="N613" s="38"/>
    </row>
    <row r="614" ht="26" customHeight="1" spans="1:14">
      <c r="A614" s="71"/>
      <c r="B614" s="71"/>
      <c r="C614" s="37"/>
      <c r="D614" s="37"/>
      <c r="E614" s="37"/>
      <c r="F614" s="37"/>
      <c r="G614" s="37"/>
      <c r="H614" s="37" t="s">
        <v>114</v>
      </c>
      <c r="I614" s="37"/>
      <c r="J614" s="37" t="s">
        <v>639</v>
      </c>
      <c r="K614" s="102">
        <v>576</v>
      </c>
      <c r="L614" s="102"/>
      <c r="M614" s="37"/>
      <c r="N614" s="38"/>
    </row>
    <row r="615" ht="26" customHeight="1" spans="1:14">
      <c r="A615" s="37">
        <f>COUNTA($A$4:A614)</f>
        <v>396</v>
      </c>
      <c r="B615" s="37" t="s">
        <v>881</v>
      </c>
      <c r="C615" s="37" t="s">
        <v>1021</v>
      </c>
      <c r="D615" s="37" t="s">
        <v>1022</v>
      </c>
      <c r="E615" s="37" t="s">
        <v>1023</v>
      </c>
      <c r="F615" s="37" t="s">
        <v>93</v>
      </c>
      <c r="G615" s="37">
        <v>4</v>
      </c>
      <c r="H615" s="37" t="s">
        <v>1024</v>
      </c>
      <c r="I615" s="37" t="s">
        <v>1025</v>
      </c>
      <c r="J615" s="37" t="s">
        <v>1026</v>
      </c>
      <c r="K615" s="38">
        <v>540</v>
      </c>
      <c r="L615" s="38">
        <v>540</v>
      </c>
      <c r="M615" s="102"/>
      <c r="N615" s="111"/>
    </row>
    <row r="616" ht="26" customHeight="1" spans="1:14">
      <c r="A616" s="85">
        <f>COUNTA($A$4:A615)</f>
        <v>397</v>
      </c>
      <c r="B616" s="85" t="s">
        <v>881</v>
      </c>
      <c r="C616" s="113" t="s">
        <v>1021</v>
      </c>
      <c r="D616" s="112" t="s">
        <v>1027</v>
      </c>
      <c r="E616" s="112" t="s">
        <v>1028</v>
      </c>
      <c r="F616" s="112" t="s">
        <v>22</v>
      </c>
      <c r="G616" s="112">
        <v>5</v>
      </c>
      <c r="H616" s="112" t="s">
        <v>41</v>
      </c>
      <c r="I616" s="112" t="s">
        <v>1029</v>
      </c>
      <c r="J616" s="112" t="s">
        <v>1030</v>
      </c>
      <c r="K616" s="112">
        <v>425.6</v>
      </c>
      <c r="L616" s="37">
        <v>1097.6</v>
      </c>
      <c r="M616" s="112"/>
      <c r="N616" s="37"/>
    </row>
    <row r="617" ht="26" customHeight="1" spans="1:14">
      <c r="A617" s="105"/>
      <c r="B617" s="105"/>
      <c r="C617" s="113"/>
      <c r="D617" s="112"/>
      <c r="E617" s="112"/>
      <c r="F617" s="112"/>
      <c r="G617" s="112"/>
      <c r="H617" s="112" t="s">
        <v>1031</v>
      </c>
      <c r="I617" s="112" t="s">
        <v>1032</v>
      </c>
      <c r="J617" s="112" t="s">
        <v>1033</v>
      </c>
      <c r="K617" s="112">
        <v>192</v>
      </c>
      <c r="L617" s="37"/>
      <c r="M617" s="112"/>
      <c r="N617" s="37"/>
    </row>
    <row r="618" ht="26" customHeight="1" spans="1:14">
      <c r="A618" s="71"/>
      <c r="B618" s="71"/>
      <c r="C618" s="113"/>
      <c r="D618" s="112"/>
      <c r="E618" s="112"/>
      <c r="F618" s="112"/>
      <c r="G618" s="112"/>
      <c r="H618" s="112" t="s">
        <v>94</v>
      </c>
      <c r="I618" s="112" t="s">
        <v>1034</v>
      </c>
      <c r="J618" s="112" t="s">
        <v>656</v>
      </c>
      <c r="K618" s="112">
        <v>480</v>
      </c>
      <c r="L618" s="37"/>
      <c r="M618" s="112"/>
      <c r="N618" s="37"/>
    </row>
    <row r="619" ht="26" customHeight="1" spans="1:14">
      <c r="A619" s="37">
        <f>COUNTA($A$4:A618)</f>
        <v>398</v>
      </c>
      <c r="B619" s="37" t="s">
        <v>881</v>
      </c>
      <c r="C619" s="37" t="s">
        <v>1021</v>
      </c>
      <c r="D619" s="37" t="s">
        <v>1022</v>
      </c>
      <c r="E619" s="37" t="s">
        <v>1035</v>
      </c>
      <c r="F619" s="37" t="s">
        <v>56</v>
      </c>
      <c r="G619" s="37">
        <v>5</v>
      </c>
      <c r="H619" s="37" t="s">
        <v>66</v>
      </c>
      <c r="I619" s="37" t="s">
        <v>1022</v>
      </c>
      <c r="J619" s="37" t="s">
        <v>1036</v>
      </c>
      <c r="K619" s="102">
        <v>5028</v>
      </c>
      <c r="L619" s="102">
        <v>5000</v>
      </c>
      <c r="M619" s="117"/>
      <c r="N619" s="114" t="s">
        <v>1016</v>
      </c>
    </row>
    <row r="620" ht="26" customHeight="1" spans="1:14">
      <c r="A620" s="37">
        <f>COUNTA($A$4:A619)</f>
        <v>399</v>
      </c>
      <c r="B620" s="37" t="s">
        <v>881</v>
      </c>
      <c r="C620" s="37" t="s">
        <v>1021</v>
      </c>
      <c r="D620" s="37" t="s">
        <v>1022</v>
      </c>
      <c r="E620" s="37" t="s">
        <v>1037</v>
      </c>
      <c r="F620" s="37" t="s">
        <v>56</v>
      </c>
      <c r="G620" s="37">
        <v>4</v>
      </c>
      <c r="H620" s="37" t="s">
        <v>289</v>
      </c>
      <c r="I620" s="37" t="s">
        <v>1025</v>
      </c>
      <c r="J620" s="37" t="s">
        <v>1038</v>
      </c>
      <c r="K620" s="102">
        <v>5760</v>
      </c>
      <c r="L620" s="102">
        <v>5000</v>
      </c>
      <c r="M620" s="111" t="s">
        <v>1039</v>
      </c>
      <c r="N620" s="114" t="s">
        <v>1016</v>
      </c>
    </row>
    <row r="621" ht="35" customHeight="1" spans="1:14">
      <c r="A621" s="37">
        <f>COUNTA($A$4:A620)</f>
        <v>400</v>
      </c>
      <c r="B621" s="37" t="s">
        <v>881</v>
      </c>
      <c r="C621" s="37" t="s">
        <v>1021</v>
      </c>
      <c r="D621" s="37" t="s">
        <v>1022</v>
      </c>
      <c r="E621" s="37" t="s">
        <v>1040</v>
      </c>
      <c r="F621" s="37" t="s">
        <v>227</v>
      </c>
      <c r="G621" s="37">
        <v>3</v>
      </c>
      <c r="H621" s="37" t="s">
        <v>1041</v>
      </c>
      <c r="I621" s="37" t="s">
        <v>1042</v>
      </c>
      <c r="J621" s="37" t="s">
        <v>1043</v>
      </c>
      <c r="K621" s="37">
        <v>1932</v>
      </c>
      <c r="L621" s="37">
        <v>1932</v>
      </c>
      <c r="M621" s="111"/>
      <c r="N621" s="111"/>
    </row>
    <row r="622" ht="26" customHeight="1" spans="1:14">
      <c r="A622" s="37">
        <f>COUNTA($A$4:A621)</f>
        <v>401</v>
      </c>
      <c r="B622" s="37" t="s">
        <v>881</v>
      </c>
      <c r="C622" s="37" t="s">
        <v>1021</v>
      </c>
      <c r="D622" s="37" t="s">
        <v>1022</v>
      </c>
      <c r="E622" s="37" t="s">
        <v>1044</v>
      </c>
      <c r="F622" s="37" t="s">
        <v>22</v>
      </c>
      <c r="G622" s="37">
        <v>4</v>
      </c>
      <c r="H622" s="37" t="s">
        <v>427</v>
      </c>
      <c r="I622" s="37" t="s">
        <v>1025</v>
      </c>
      <c r="J622" s="37" t="s">
        <v>656</v>
      </c>
      <c r="K622" s="37">
        <v>400</v>
      </c>
      <c r="L622" s="37">
        <v>400</v>
      </c>
      <c r="M622" s="111" t="s">
        <v>1045</v>
      </c>
      <c r="N622" s="111"/>
    </row>
    <row r="623" ht="26" customHeight="1" spans="1:14">
      <c r="A623" s="37">
        <f>COUNTA($A$4:A622)</f>
        <v>402</v>
      </c>
      <c r="B623" s="37" t="s">
        <v>881</v>
      </c>
      <c r="C623" s="37" t="s">
        <v>1021</v>
      </c>
      <c r="D623" s="37" t="s">
        <v>1046</v>
      </c>
      <c r="E623" s="37" t="s">
        <v>1047</v>
      </c>
      <c r="F623" s="37" t="s">
        <v>56</v>
      </c>
      <c r="G623" s="37">
        <v>4</v>
      </c>
      <c r="H623" s="37" t="s">
        <v>114</v>
      </c>
      <c r="I623" s="37" t="s">
        <v>1048</v>
      </c>
      <c r="J623" s="37" t="s">
        <v>618</v>
      </c>
      <c r="K623" s="37">
        <v>240</v>
      </c>
      <c r="L623" s="37">
        <v>240</v>
      </c>
      <c r="M623" s="111"/>
      <c r="N623" s="111"/>
    </row>
    <row r="624" ht="26" customHeight="1" spans="1:14">
      <c r="A624" s="37">
        <f>COUNTA($A$4:A623)</f>
        <v>403</v>
      </c>
      <c r="B624" s="37" t="s">
        <v>881</v>
      </c>
      <c r="C624" s="37" t="s">
        <v>1049</v>
      </c>
      <c r="D624" s="37" t="s">
        <v>1050</v>
      </c>
      <c r="E624" s="37" t="s">
        <v>1051</v>
      </c>
      <c r="F624" s="37" t="s">
        <v>227</v>
      </c>
      <c r="G624" s="37">
        <v>3</v>
      </c>
      <c r="H624" s="37" t="s">
        <v>619</v>
      </c>
      <c r="I624" s="37" t="s">
        <v>1052</v>
      </c>
      <c r="J624" s="37" t="s">
        <v>618</v>
      </c>
      <c r="K624" s="37">
        <f>400*0.5*0.6</f>
        <v>120</v>
      </c>
      <c r="L624" s="37">
        <v>120</v>
      </c>
      <c r="M624" s="111"/>
      <c r="N624" s="111"/>
    </row>
    <row r="625" ht="26" customHeight="1" spans="1:14">
      <c r="A625" s="85">
        <f>COUNTA($A$4:A624)</f>
        <v>404</v>
      </c>
      <c r="B625" s="85" t="s">
        <v>881</v>
      </c>
      <c r="C625" s="65" t="s">
        <v>1049</v>
      </c>
      <c r="D625" s="65" t="s">
        <v>1050</v>
      </c>
      <c r="E625" s="65" t="s">
        <v>1053</v>
      </c>
      <c r="F625" s="65" t="s">
        <v>227</v>
      </c>
      <c r="G625" s="65">
        <v>4</v>
      </c>
      <c r="H625" s="65" t="s">
        <v>619</v>
      </c>
      <c r="I625" s="37" t="s">
        <v>1052</v>
      </c>
      <c r="J625" s="65" t="s">
        <v>618</v>
      </c>
      <c r="K625" s="37">
        <f>400*0.6*0.5</f>
        <v>120</v>
      </c>
      <c r="L625" s="65">
        <v>588</v>
      </c>
      <c r="M625" s="37"/>
      <c r="N625" s="37"/>
    </row>
    <row r="626" ht="26" customHeight="1" spans="1:14">
      <c r="A626" s="105"/>
      <c r="B626" s="105"/>
      <c r="C626" s="65"/>
      <c r="D626" s="65"/>
      <c r="E626" s="65"/>
      <c r="F626" s="65"/>
      <c r="G626" s="65"/>
      <c r="H626" s="65" t="s">
        <v>1054</v>
      </c>
      <c r="I626" s="37" t="s">
        <v>1052</v>
      </c>
      <c r="J626" s="65" t="s">
        <v>618</v>
      </c>
      <c r="K626" s="37">
        <f>600*0.5*0.6</f>
        <v>180</v>
      </c>
      <c r="L626" s="65"/>
      <c r="M626" s="37"/>
      <c r="N626" s="37"/>
    </row>
    <row r="627" ht="26" customHeight="1" spans="1:14">
      <c r="A627" s="71"/>
      <c r="B627" s="71"/>
      <c r="C627" s="65"/>
      <c r="D627" s="65"/>
      <c r="E627" s="65"/>
      <c r="F627" s="65"/>
      <c r="G627" s="65"/>
      <c r="H627" s="65" t="s">
        <v>94</v>
      </c>
      <c r="I627" s="37" t="s">
        <v>1052</v>
      </c>
      <c r="J627" s="65" t="s">
        <v>998</v>
      </c>
      <c r="K627" s="37">
        <f>600*0.6*0.8</f>
        <v>288</v>
      </c>
      <c r="L627" s="65"/>
      <c r="M627" s="37"/>
      <c r="N627" s="37"/>
    </row>
    <row r="628" ht="26" customHeight="1" spans="1:14">
      <c r="A628" s="85">
        <f>COUNTA($A$4:A627)</f>
        <v>405</v>
      </c>
      <c r="B628" s="85" t="s">
        <v>881</v>
      </c>
      <c r="C628" s="37" t="s">
        <v>1049</v>
      </c>
      <c r="D628" s="37" t="s">
        <v>1050</v>
      </c>
      <c r="E628" s="37" t="s">
        <v>1055</v>
      </c>
      <c r="F628" s="37" t="s">
        <v>56</v>
      </c>
      <c r="G628" s="37">
        <v>2</v>
      </c>
      <c r="H628" s="37" t="s">
        <v>66</v>
      </c>
      <c r="I628" s="37" t="s">
        <v>1052</v>
      </c>
      <c r="J628" s="37" t="s">
        <v>1056</v>
      </c>
      <c r="K628" s="37">
        <f>15*25*0.8</f>
        <v>300</v>
      </c>
      <c r="L628" s="37">
        <v>1388</v>
      </c>
      <c r="M628" s="37"/>
      <c r="N628" s="37"/>
    </row>
    <row r="629" ht="26" customHeight="1" spans="1:14">
      <c r="A629" s="71"/>
      <c r="B629" s="71"/>
      <c r="C629" s="37"/>
      <c r="D629" s="37"/>
      <c r="E629" s="37"/>
      <c r="F629" s="37"/>
      <c r="G629" s="37"/>
      <c r="H629" s="37" t="s">
        <v>140</v>
      </c>
      <c r="I629" s="37" t="s">
        <v>1052</v>
      </c>
      <c r="J629" s="37" t="s">
        <v>777</v>
      </c>
      <c r="K629" s="37">
        <f>800*0.8*1.7</f>
        <v>1088</v>
      </c>
      <c r="L629" s="37"/>
      <c r="M629" s="37"/>
      <c r="N629" s="37"/>
    </row>
    <row r="630" ht="26" customHeight="1" spans="1:14">
      <c r="A630" s="37">
        <f>COUNTA($A$4:A629)</f>
        <v>406</v>
      </c>
      <c r="B630" s="37" t="s">
        <v>881</v>
      </c>
      <c r="C630" s="37" t="s">
        <v>1049</v>
      </c>
      <c r="D630" s="37" t="s">
        <v>1057</v>
      </c>
      <c r="E630" s="37" t="s">
        <v>1058</v>
      </c>
      <c r="F630" s="37" t="s">
        <v>34</v>
      </c>
      <c r="G630" s="37">
        <v>1</v>
      </c>
      <c r="H630" s="37" t="s">
        <v>66</v>
      </c>
      <c r="I630" s="37" t="s">
        <v>1059</v>
      </c>
      <c r="J630" s="37" t="s">
        <v>1060</v>
      </c>
      <c r="K630" s="37">
        <v>360</v>
      </c>
      <c r="L630" s="37">
        <v>360</v>
      </c>
      <c r="M630" s="111"/>
      <c r="N630" s="111"/>
    </row>
    <row r="631" ht="26" customHeight="1" spans="1:14">
      <c r="A631" s="37">
        <f>COUNTA($A$4:A630)</f>
        <v>407</v>
      </c>
      <c r="B631" s="37" t="s">
        <v>881</v>
      </c>
      <c r="C631" s="37" t="s">
        <v>1049</v>
      </c>
      <c r="D631" s="37" t="s">
        <v>1057</v>
      </c>
      <c r="E631" s="37" t="s">
        <v>1061</v>
      </c>
      <c r="F631" s="37" t="s">
        <v>227</v>
      </c>
      <c r="G631" s="37">
        <v>2</v>
      </c>
      <c r="H631" s="37" t="s">
        <v>289</v>
      </c>
      <c r="I631" s="37" t="s">
        <v>1059</v>
      </c>
      <c r="J631" s="37" t="s">
        <v>1062</v>
      </c>
      <c r="K631" s="37">
        <v>1440</v>
      </c>
      <c r="L631" s="37">
        <v>1440</v>
      </c>
      <c r="M631" s="111"/>
      <c r="N631" s="111"/>
    </row>
    <row r="632" ht="26" customHeight="1" spans="1:14">
      <c r="A632" s="37">
        <f>COUNTA($A$4:A631)</f>
        <v>408</v>
      </c>
      <c r="B632" s="37" t="s">
        <v>881</v>
      </c>
      <c r="C632" s="37" t="s">
        <v>1049</v>
      </c>
      <c r="D632" s="37" t="s">
        <v>1057</v>
      </c>
      <c r="E632" s="37" t="s">
        <v>1063</v>
      </c>
      <c r="F632" s="37" t="s">
        <v>227</v>
      </c>
      <c r="G632" s="37">
        <v>2</v>
      </c>
      <c r="H632" s="37" t="s">
        <v>1064</v>
      </c>
      <c r="I632" s="37" t="s">
        <v>1059</v>
      </c>
      <c r="J632" s="37" t="s">
        <v>639</v>
      </c>
      <c r="K632" s="37">
        <v>360</v>
      </c>
      <c r="L632" s="37">
        <v>360</v>
      </c>
      <c r="M632" s="111" t="s">
        <v>1065</v>
      </c>
      <c r="N632" s="111"/>
    </row>
    <row r="633" ht="30" customHeight="1" spans="1:14">
      <c r="A633" s="37">
        <f>COUNTA($A$4:A632)</f>
        <v>409</v>
      </c>
      <c r="B633" s="37" t="s">
        <v>881</v>
      </c>
      <c r="C633" s="37" t="s">
        <v>1049</v>
      </c>
      <c r="D633" s="37" t="s">
        <v>1057</v>
      </c>
      <c r="E633" s="37" t="s">
        <v>1066</v>
      </c>
      <c r="F633" s="37" t="s">
        <v>129</v>
      </c>
      <c r="G633" s="37">
        <v>5</v>
      </c>
      <c r="H633" s="37" t="s">
        <v>31</v>
      </c>
      <c r="I633" s="37" t="s">
        <v>1059</v>
      </c>
      <c r="J633" s="37" t="s">
        <v>656</v>
      </c>
      <c r="K633" s="37">
        <v>240</v>
      </c>
      <c r="L633" s="37">
        <v>240</v>
      </c>
      <c r="M633" s="111" t="s">
        <v>1067</v>
      </c>
      <c r="N633" s="114"/>
    </row>
    <row r="634" ht="26" customHeight="1" spans="1:14">
      <c r="A634" s="37">
        <f>COUNTA($A$4:A633)</f>
        <v>410</v>
      </c>
      <c r="B634" s="37" t="s">
        <v>881</v>
      </c>
      <c r="C634" s="37" t="s">
        <v>1049</v>
      </c>
      <c r="D634" s="37" t="s">
        <v>1057</v>
      </c>
      <c r="E634" s="37" t="s">
        <v>1068</v>
      </c>
      <c r="F634" s="37" t="s">
        <v>22</v>
      </c>
      <c r="G634" s="37">
        <v>1</v>
      </c>
      <c r="H634" s="37" t="s">
        <v>140</v>
      </c>
      <c r="I634" s="37" t="s">
        <v>1059</v>
      </c>
      <c r="J634" s="37" t="s">
        <v>632</v>
      </c>
      <c r="K634" s="37">
        <v>960</v>
      </c>
      <c r="L634" s="37">
        <v>960</v>
      </c>
      <c r="M634" s="111"/>
      <c r="N634" s="114"/>
    </row>
    <row r="635" ht="26" customHeight="1" spans="1:14">
      <c r="A635" s="37">
        <f>COUNTA($A$4:A634)</f>
        <v>411</v>
      </c>
      <c r="B635" s="37" t="s">
        <v>881</v>
      </c>
      <c r="C635" s="37" t="s">
        <v>1049</v>
      </c>
      <c r="D635" s="37" t="s">
        <v>1057</v>
      </c>
      <c r="E635" s="37" t="s">
        <v>1069</v>
      </c>
      <c r="F635" s="37" t="s">
        <v>34</v>
      </c>
      <c r="G635" s="37">
        <v>7</v>
      </c>
      <c r="H635" s="37" t="s">
        <v>31</v>
      </c>
      <c r="I635" s="37" t="s">
        <v>1059</v>
      </c>
      <c r="J635" s="37" t="s">
        <v>656</v>
      </c>
      <c r="K635" s="37">
        <v>320</v>
      </c>
      <c r="L635" s="37">
        <v>320</v>
      </c>
      <c r="M635" s="111" t="s">
        <v>1070</v>
      </c>
      <c r="N635" s="111"/>
    </row>
    <row r="636" ht="26" customHeight="1" spans="1:14">
      <c r="A636" s="37">
        <f>COUNTA($A$4:A635)</f>
        <v>412</v>
      </c>
      <c r="B636" s="37" t="s">
        <v>881</v>
      </c>
      <c r="C636" s="37" t="s">
        <v>1049</v>
      </c>
      <c r="D636" s="37" t="s">
        <v>1057</v>
      </c>
      <c r="E636" s="37" t="s">
        <v>1071</v>
      </c>
      <c r="F636" s="37" t="s">
        <v>129</v>
      </c>
      <c r="G636" s="37">
        <v>3</v>
      </c>
      <c r="H636" s="37" t="s">
        <v>41</v>
      </c>
      <c r="I636" s="16" t="s">
        <v>1059</v>
      </c>
      <c r="J636" s="37" t="s">
        <v>1072</v>
      </c>
      <c r="K636" s="37">
        <v>734.4</v>
      </c>
      <c r="L636" s="37">
        <v>734.4</v>
      </c>
      <c r="M636" s="37"/>
      <c r="N636" s="111"/>
    </row>
    <row r="637" ht="26" customHeight="1" spans="1:14">
      <c r="A637" s="37">
        <f>COUNTA($A$4:A636)</f>
        <v>413</v>
      </c>
      <c r="B637" s="37" t="s">
        <v>881</v>
      </c>
      <c r="C637" s="37" t="s">
        <v>1073</v>
      </c>
      <c r="D637" s="37" t="s">
        <v>1074</v>
      </c>
      <c r="E637" s="37" t="s">
        <v>1075</v>
      </c>
      <c r="F637" s="37" t="s">
        <v>227</v>
      </c>
      <c r="G637" s="37">
        <v>4</v>
      </c>
      <c r="H637" s="37" t="s">
        <v>1076</v>
      </c>
      <c r="I637" s="37" t="s">
        <v>1074</v>
      </c>
      <c r="J637" s="37" t="s">
        <v>1077</v>
      </c>
      <c r="K637" s="37">
        <v>1008</v>
      </c>
      <c r="L637" s="37">
        <v>1008</v>
      </c>
      <c r="M637" s="111"/>
      <c r="N637" s="111"/>
    </row>
    <row r="638" ht="26" customHeight="1" spans="1:14">
      <c r="A638" s="37">
        <f>COUNTA($A$4:A637)</f>
        <v>414</v>
      </c>
      <c r="B638" s="37" t="s">
        <v>881</v>
      </c>
      <c r="C638" s="37" t="s">
        <v>1073</v>
      </c>
      <c r="D638" s="37" t="s">
        <v>1078</v>
      </c>
      <c r="E638" s="37" t="s">
        <v>1079</v>
      </c>
      <c r="F638" s="37" t="s">
        <v>22</v>
      </c>
      <c r="G638" s="37">
        <v>3</v>
      </c>
      <c r="H638" s="37" t="s">
        <v>94</v>
      </c>
      <c r="I638" s="37" t="s">
        <v>1078</v>
      </c>
      <c r="J638" s="37" t="s">
        <v>656</v>
      </c>
      <c r="K638" s="37">
        <f>1*600*0.8</f>
        <v>480</v>
      </c>
      <c r="L638" s="37">
        <v>480</v>
      </c>
      <c r="M638" s="37"/>
      <c r="N638" s="111"/>
    </row>
    <row r="639" ht="26" customHeight="1" spans="1:14">
      <c r="A639" s="37">
        <f>COUNTA($A$4:A638)</f>
        <v>415</v>
      </c>
      <c r="B639" s="37" t="s">
        <v>881</v>
      </c>
      <c r="C639" s="37" t="s">
        <v>1073</v>
      </c>
      <c r="D639" s="37" t="s">
        <v>1078</v>
      </c>
      <c r="E639" s="37" t="s">
        <v>1080</v>
      </c>
      <c r="F639" s="37" t="s">
        <v>129</v>
      </c>
      <c r="G639" s="37">
        <v>2</v>
      </c>
      <c r="H639" s="37" t="s">
        <v>94</v>
      </c>
      <c r="I639" s="37" t="s">
        <v>1081</v>
      </c>
      <c r="J639" s="37" t="s">
        <v>632</v>
      </c>
      <c r="K639" s="37">
        <v>540</v>
      </c>
      <c r="L639" s="37">
        <v>540</v>
      </c>
      <c r="M639" s="37"/>
      <c r="N639" s="111"/>
    </row>
    <row r="640" ht="26" customHeight="1" spans="1:14">
      <c r="A640" s="37">
        <f>COUNTA($A$4:A639)</f>
        <v>416</v>
      </c>
      <c r="B640" s="37" t="s">
        <v>881</v>
      </c>
      <c r="C640" s="37" t="s">
        <v>1073</v>
      </c>
      <c r="D640" s="37" t="s">
        <v>1082</v>
      </c>
      <c r="E640" s="37" t="s">
        <v>1083</v>
      </c>
      <c r="F640" s="37" t="s">
        <v>227</v>
      </c>
      <c r="G640" s="37">
        <v>4</v>
      </c>
      <c r="H640" s="37" t="s">
        <v>1084</v>
      </c>
      <c r="I640" s="37" t="s">
        <v>1085</v>
      </c>
      <c r="J640" s="37" t="s">
        <v>1086</v>
      </c>
      <c r="K640" s="102">
        <v>25200</v>
      </c>
      <c r="L640" s="102">
        <v>5000</v>
      </c>
      <c r="M640" s="117"/>
      <c r="N640" s="102" t="s">
        <v>449</v>
      </c>
    </row>
    <row r="641" ht="30" customHeight="1" spans="1:14">
      <c r="A641" s="37">
        <f>COUNTA($A$4:A640)</f>
        <v>417</v>
      </c>
      <c r="B641" s="37" t="s">
        <v>881</v>
      </c>
      <c r="C641" s="37" t="s">
        <v>1073</v>
      </c>
      <c r="D641" s="37" t="s">
        <v>1087</v>
      </c>
      <c r="E641" s="37" t="s">
        <v>1088</v>
      </c>
      <c r="F641" s="37" t="s">
        <v>34</v>
      </c>
      <c r="G641" s="37">
        <v>2</v>
      </c>
      <c r="H641" s="37" t="s">
        <v>66</v>
      </c>
      <c r="I641" s="37" t="s">
        <v>1089</v>
      </c>
      <c r="J641" s="37" t="s">
        <v>635</v>
      </c>
      <c r="K641" s="37">
        <v>360</v>
      </c>
      <c r="L641" s="37">
        <v>360</v>
      </c>
      <c r="M641" s="37" t="s">
        <v>1090</v>
      </c>
      <c r="N641" s="111"/>
    </row>
    <row r="642" ht="26" customHeight="1" spans="1:14">
      <c r="A642" s="85">
        <f>COUNTA($A$4:A641)</f>
        <v>418</v>
      </c>
      <c r="B642" s="85" t="s">
        <v>881</v>
      </c>
      <c r="C642" s="37" t="s">
        <v>1091</v>
      </c>
      <c r="D642" s="37" t="s">
        <v>1092</v>
      </c>
      <c r="E642" s="37" t="s">
        <v>1093</v>
      </c>
      <c r="F642" s="37" t="s">
        <v>129</v>
      </c>
      <c r="G642" s="37">
        <v>7</v>
      </c>
      <c r="H642" s="37" t="s">
        <v>41</v>
      </c>
      <c r="I642" s="37" t="s">
        <v>1092</v>
      </c>
      <c r="J642" s="37" t="s">
        <v>615</v>
      </c>
      <c r="K642" s="37">
        <v>480</v>
      </c>
      <c r="L642" s="37">
        <v>2520</v>
      </c>
      <c r="M642" s="37" t="s">
        <v>1094</v>
      </c>
      <c r="N642" s="37"/>
    </row>
    <row r="643" ht="26" customHeight="1" spans="1:14">
      <c r="A643" s="105"/>
      <c r="B643" s="105"/>
      <c r="C643" s="37"/>
      <c r="D643" s="37"/>
      <c r="E643" s="37"/>
      <c r="F643" s="37"/>
      <c r="G643" s="37"/>
      <c r="H643" s="37" t="s">
        <v>619</v>
      </c>
      <c r="I643" s="37"/>
      <c r="J643" s="37" t="s">
        <v>615</v>
      </c>
      <c r="K643" s="37">
        <v>480</v>
      </c>
      <c r="L643" s="37"/>
      <c r="M643" s="37"/>
      <c r="N643" s="37"/>
    </row>
    <row r="644" ht="26" customHeight="1" spans="1:14">
      <c r="A644" s="105"/>
      <c r="B644" s="105"/>
      <c r="C644" s="37"/>
      <c r="D644" s="37"/>
      <c r="E644" s="37"/>
      <c r="F644" s="37"/>
      <c r="G644" s="37"/>
      <c r="H644" s="37" t="s">
        <v>923</v>
      </c>
      <c r="I644" s="37"/>
      <c r="J644" s="37" t="s">
        <v>615</v>
      </c>
      <c r="K644" s="37">
        <v>960</v>
      </c>
      <c r="L644" s="37"/>
      <c r="M644" s="37"/>
      <c r="N644" s="37"/>
    </row>
    <row r="645" ht="26" customHeight="1" spans="1:14">
      <c r="A645" s="105"/>
      <c r="B645" s="105"/>
      <c r="C645" s="37"/>
      <c r="D645" s="37"/>
      <c r="E645" s="37"/>
      <c r="F645" s="37"/>
      <c r="G645" s="37"/>
      <c r="H645" s="37" t="s">
        <v>1003</v>
      </c>
      <c r="I645" s="37"/>
      <c r="J645" s="37" t="s">
        <v>656</v>
      </c>
      <c r="K645" s="37">
        <v>300</v>
      </c>
      <c r="L645" s="37"/>
      <c r="M645" s="37"/>
      <c r="N645" s="37"/>
    </row>
    <row r="646" ht="26" customHeight="1" spans="1:14">
      <c r="A646" s="71"/>
      <c r="B646" s="71"/>
      <c r="C646" s="37"/>
      <c r="D646" s="37"/>
      <c r="E646" s="37"/>
      <c r="F646" s="37"/>
      <c r="G646" s="37"/>
      <c r="H646" s="37" t="s">
        <v>508</v>
      </c>
      <c r="I646" s="37"/>
      <c r="J646" s="37" t="s">
        <v>656</v>
      </c>
      <c r="K646" s="37">
        <v>300</v>
      </c>
      <c r="L646" s="37"/>
      <c r="M646" s="37"/>
      <c r="N646" s="37"/>
    </row>
    <row r="647" ht="26" customHeight="1" spans="1:14">
      <c r="A647" s="37">
        <f>COUNTA($A$4:A646)</f>
        <v>419</v>
      </c>
      <c r="B647" s="37" t="s">
        <v>881</v>
      </c>
      <c r="C647" s="37" t="s">
        <v>1091</v>
      </c>
      <c r="D647" s="37" t="s">
        <v>1092</v>
      </c>
      <c r="E647" s="37" t="s">
        <v>1095</v>
      </c>
      <c r="F647" s="37" t="s">
        <v>129</v>
      </c>
      <c r="G647" s="37">
        <v>4</v>
      </c>
      <c r="H647" s="37" t="s">
        <v>1003</v>
      </c>
      <c r="I647" s="37" t="s">
        <v>1092</v>
      </c>
      <c r="J647" s="37" t="s">
        <v>775</v>
      </c>
      <c r="K647" s="37">
        <v>420</v>
      </c>
      <c r="L647" s="37">
        <v>420</v>
      </c>
      <c r="M647" s="37" t="s">
        <v>1096</v>
      </c>
      <c r="N647" s="111"/>
    </row>
    <row r="648" ht="26" customHeight="1" spans="1:14">
      <c r="A648" s="37">
        <f>COUNTA($A$4:A647)</f>
        <v>420</v>
      </c>
      <c r="B648" s="37" t="s">
        <v>881</v>
      </c>
      <c r="C648" s="37" t="s">
        <v>1091</v>
      </c>
      <c r="D648" s="37" t="s">
        <v>1092</v>
      </c>
      <c r="E648" s="37" t="s">
        <v>1097</v>
      </c>
      <c r="F648" s="37" t="s">
        <v>129</v>
      </c>
      <c r="G648" s="37">
        <v>2</v>
      </c>
      <c r="H648" s="37" t="s">
        <v>41</v>
      </c>
      <c r="I648" s="37" t="s">
        <v>1092</v>
      </c>
      <c r="J648" s="37" t="s">
        <v>615</v>
      </c>
      <c r="K648" s="37">
        <v>480</v>
      </c>
      <c r="L648" s="37">
        <v>480</v>
      </c>
      <c r="M648" s="37"/>
      <c r="N648" s="111"/>
    </row>
    <row r="649" ht="26" customHeight="1" spans="1:14">
      <c r="A649" s="37">
        <f>COUNTA($A$4:A648)</f>
        <v>421</v>
      </c>
      <c r="B649" s="37" t="s">
        <v>881</v>
      </c>
      <c r="C649" s="37" t="s">
        <v>1091</v>
      </c>
      <c r="D649" s="37" t="s">
        <v>1098</v>
      </c>
      <c r="E649" s="37" t="s">
        <v>1099</v>
      </c>
      <c r="F649" s="37" t="s">
        <v>56</v>
      </c>
      <c r="G649" s="37">
        <v>3</v>
      </c>
      <c r="H649" s="37" t="s">
        <v>1008</v>
      </c>
      <c r="I649" s="37" t="s">
        <v>1098</v>
      </c>
      <c r="J649" s="37" t="s">
        <v>656</v>
      </c>
      <c r="K649" s="37">
        <v>400</v>
      </c>
      <c r="L649" s="37">
        <v>400</v>
      </c>
      <c r="M649" s="37" t="s">
        <v>1100</v>
      </c>
      <c r="N649" s="111"/>
    </row>
    <row r="650" ht="26" customHeight="1" spans="1:14">
      <c r="A650" s="85">
        <f>COUNTA($A$4:A649)</f>
        <v>422</v>
      </c>
      <c r="B650" s="85" t="s">
        <v>881</v>
      </c>
      <c r="C650" s="37" t="s">
        <v>1091</v>
      </c>
      <c r="D650" s="37" t="s">
        <v>1098</v>
      </c>
      <c r="E650" s="37" t="s">
        <v>1101</v>
      </c>
      <c r="F650" s="37" t="s">
        <v>129</v>
      </c>
      <c r="G650" s="37">
        <v>5</v>
      </c>
      <c r="H650" s="37" t="s">
        <v>1102</v>
      </c>
      <c r="I650" s="37" t="s">
        <v>1098</v>
      </c>
      <c r="J650" s="37" t="s">
        <v>639</v>
      </c>
      <c r="K650" s="37">
        <v>360</v>
      </c>
      <c r="L650" s="37">
        <v>1260</v>
      </c>
      <c r="M650" s="37" t="s">
        <v>1103</v>
      </c>
      <c r="N650" s="102"/>
    </row>
    <row r="651" ht="26" customHeight="1" spans="1:14">
      <c r="A651" s="105"/>
      <c r="B651" s="105"/>
      <c r="C651" s="37"/>
      <c r="D651" s="37"/>
      <c r="E651" s="37"/>
      <c r="F651" s="37"/>
      <c r="G651" s="37"/>
      <c r="H651" s="37" t="s">
        <v>1003</v>
      </c>
      <c r="I651" s="37"/>
      <c r="J651" s="37" t="s">
        <v>632</v>
      </c>
      <c r="K651" s="37">
        <v>450</v>
      </c>
      <c r="L651" s="37"/>
      <c r="M651" s="37"/>
      <c r="N651" s="102"/>
    </row>
    <row r="652" ht="26" customHeight="1" spans="1:14">
      <c r="A652" s="71"/>
      <c r="B652" s="71"/>
      <c r="C652" s="37"/>
      <c r="D652" s="37"/>
      <c r="E652" s="37"/>
      <c r="F652" s="37"/>
      <c r="G652" s="37"/>
      <c r="H652" s="37" t="s">
        <v>1008</v>
      </c>
      <c r="I652" s="37"/>
      <c r="J652" s="37" t="s">
        <v>632</v>
      </c>
      <c r="K652" s="37">
        <v>450</v>
      </c>
      <c r="L652" s="37"/>
      <c r="M652" s="37"/>
      <c r="N652" s="102"/>
    </row>
    <row r="653" ht="26" customHeight="1" spans="1:14">
      <c r="A653" s="37">
        <f>COUNTA($A$4:A652)</f>
        <v>423</v>
      </c>
      <c r="B653" s="37" t="s">
        <v>881</v>
      </c>
      <c r="C653" s="37" t="s">
        <v>1091</v>
      </c>
      <c r="D653" s="37" t="s">
        <v>1104</v>
      </c>
      <c r="E653" s="37" t="s">
        <v>1105</v>
      </c>
      <c r="F653" s="37" t="s">
        <v>56</v>
      </c>
      <c r="G653" s="37">
        <v>3</v>
      </c>
      <c r="H653" s="37" t="s">
        <v>1106</v>
      </c>
      <c r="I653" s="37" t="s">
        <v>1104</v>
      </c>
      <c r="J653" s="37" t="s">
        <v>615</v>
      </c>
      <c r="K653" s="37">
        <v>960</v>
      </c>
      <c r="L653" s="37">
        <v>960</v>
      </c>
      <c r="M653" s="37"/>
      <c r="N653" s="111"/>
    </row>
    <row r="654" ht="26" customHeight="1" spans="1:14">
      <c r="A654" s="85">
        <f>COUNTA($A$4:A653)</f>
        <v>424</v>
      </c>
      <c r="B654" s="85" t="s">
        <v>881</v>
      </c>
      <c r="C654" s="37" t="s">
        <v>1091</v>
      </c>
      <c r="D654" s="37" t="s">
        <v>1104</v>
      </c>
      <c r="E654" s="37" t="s">
        <v>1107</v>
      </c>
      <c r="F654" s="37" t="s">
        <v>22</v>
      </c>
      <c r="G654" s="37">
        <v>4</v>
      </c>
      <c r="H654" s="37" t="s">
        <v>923</v>
      </c>
      <c r="I654" s="37" t="s">
        <v>1104</v>
      </c>
      <c r="J654" s="37" t="s">
        <v>628</v>
      </c>
      <c r="K654" s="37">
        <v>1600</v>
      </c>
      <c r="L654" s="37">
        <v>2000</v>
      </c>
      <c r="M654" s="37" t="s">
        <v>1108</v>
      </c>
      <c r="N654" s="37"/>
    </row>
    <row r="655" ht="26" customHeight="1" spans="1:14">
      <c r="A655" s="71"/>
      <c r="B655" s="71"/>
      <c r="C655" s="37"/>
      <c r="D655" s="37"/>
      <c r="E655" s="37"/>
      <c r="F655" s="37"/>
      <c r="G655" s="37"/>
      <c r="H655" s="37" t="s">
        <v>1008</v>
      </c>
      <c r="I655" s="37"/>
      <c r="J655" s="37" t="s">
        <v>656</v>
      </c>
      <c r="K655" s="37">
        <v>400</v>
      </c>
      <c r="L655" s="37"/>
      <c r="M655" s="37"/>
      <c r="N655" s="37"/>
    </row>
    <row r="656" ht="26" customHeight="1" spans="1:14">
      <c r="A656" s="37">
        <f>COUNTA($A$4:A655)</f>
        <v>425</v>
      </c>
      <c r="B656" s="37" t="s">
        <v>881</v>
      </c>
      <c r="C656" s="37" t="s">
        <v>1091</v>
      </c>
      <c r="D656" s="37" t="s">
        <v>47</v>
      </c>
      <c r="E656" s="37" t="s">
        <v>1109</v>
      </c>
      <c r="F656" s="37" t="s">
        <v>56</v>
      </c>
      <c r="G656" s="37">
        <v>4</v>
      </c>
      <c r="H656" s="37" t="s">
        <v>140</v>
      </c>
      <c r="I656" s="37" t="s">
        <v>47</v>
      </c>
      <c r="J656" s="37" t="s">
        <v>632</v>
      </c>
      <c r="K656" s="37">
        <v>960</v>
      </c>
      <c r="L656" s="37">
        <v>960</v>
      </c>
      <c r="M656" s="37"/>
      <c r="N656" s="111"/>
    </row>
    <row r="657" ht="26" customHeight="1" spans="1:14">
      <c r="A657" s="85">
        <f>COUNTA($A$4:A656)</f>
        <v>426</v>
      </c>
      <c r="B657" s="85" t="s">
        <v>881</v>
      </c>
      <c r="C657" s="37" t="s">
        <v>1091</v>
      </c>
      <c r="D657" s="37" t="s">
        <v>47</v>
      </c>
      <c r="E657" s="37" t="s">
        <v>1110</v>
      </c>
      <c r="F657" s="37" t="s">
        <v>56</v>
      </c>
      <c r="G657" s="37">
        <v>4</v>
      </c>
      <c r="H657" s="37" t="s">
        <v>114</v>
      </c>
      <c r="I657" s="37" t="s">
        <v>47</v>
      </c>
      <c r="J657" s="37" t="s">
        <v>1111</v>
      </c>
      <c r="K657" s="37">
        <v>590.4</v>
      </c>
      <c r="L657" s="37">
        <v>843.2</v>
      </c>
      <c r="M657" s="37" t="s">
        <v>1112</v>
      </c>
      <c r="N657" s="37"/>
    </row>
    <row r="658" ht="26" customHeight="1" spans="1:14">
      <c r="A658" s="71"/>
      <c r="B658" s="71"/>
      <c r="C658" s="37"/>
      <c r="D658" s="37"/>
      <c r="E658" s="37"/>
      <c r="F658" s="37"/>
      <c r="G658" s="37"/>
      <c r="H658" s="37" t="s">
        <v>41</v>
      </c>
      <c r="I658" s="37"/>
      <c r="J658" s="37" t="s">
        <v>1113</v>
      </c>
      <c r="K658" s="37">
        <v>252.8</v>
      </c>
      <c r="L658" s="37"/>
      <c r="M658" s="37"/>
      <c r="N658" s="37"/>
    </row>
    <row r="659" ht="43" customHeight="1" spans="1:14">
      <c r="A659" s="37">
        <f>COUNTA($A$4:A658)</f>
        <v>427</v>
      </c>
      <c r="B659" s="37" t="s">
        <v>881</v>
      </c>
      <c r="C659" s="37" t="s">
        <v>1091</v>
      </c>
      <c r="D659" s="37" t="s">
        <v>47</v>
      </c>
      <c r="E659" s="37" t="s">
        <v>1114</v>
      </c>
      <c r="F659" s="37" t="s">
        <v>129</v>
      </c>
      <c r="G659" s="37">
        <v>4</v>
      </c>
      <c r="H659" s="37" t="s">
        <v>787</v>
      </c>
      <c r="I659" s="37" t="s">
        <v>47</v>
      </c>
      <c r="J659" s="37" t="s">
        <v>632</v>
      </c>
      <c r="K659" s="37">
        <v>540</v>
      </c>
      <c r="L659" s="37">
        <v>540</v>
      </c>
      <c r="M659" s="37" t="s">
        <v>1115</v>
      </c>
      <c r="N659" s="111"/>
    </row>
    <row r="660" ht="26" customHeight="1" spans="1:14">
      <c r="A660" s="85">
        <f>COUNTA($A$4:A659)</f>
        <v>428</v>
      </c>
      <c r="B660" s="85" t="s">
        <v>881</v>
      </c>
      <c r="C660" s="37" t="s">
        <v>1091</v>
      </c>
      <c r="D660" s="37" t="s">
        <v>1104</v>
      </c>
      <c r="E660" s="37" t="s">
        <v>1116</v>
      </c>
      <c r="F660" s="37" t="s">
        <v>129</v>
      </c>
      <c r="G660" s="37">
        <v>4</v>
      </c>
      <c r="H660" s="37" t="s">
        <v>619</v>
      </c>
      <c r="I660" s="37" t="s">
        <v>1104</v>
      </c>
      <c r="J660" s="37" t="s">
        <v>632</v>
      </c>
      <c r="K660" s="37">
        <v>360</v>
      </c>
      <c r="L660" s="16">
        <v>900</v>
      </c>
      <c r="M660" s="38"/>
      <c r="N660" s="37"/>
    </row>
    <row r="661" ht="26" customHeight="1" spans="1:14">
      <c r="A661" s="71"/>
      <c r="B661" s="71"/>
      <c r="C661" s="37"/>
      <c r="D661" s="37"/>
      <c r="E661" s="37"/>
      <c r="F661" s="37"/>
      <c r="G661" s="37"/>
      <c r="H661" s="37" t="s">
        <v>1106</v>
      </c>
      <c r="I661" s="37"/>
      <c r="J661" s="37" t="s">
        <v>632</v>
      </c>
      <c r="K661" s="37">
        <v>540</v>
      </c>
      <c r="L661" s="16"/>
      <c r="M661" s="38"/>
      <c r="N661" s="37"/>
    </row>
    <row r="662" ht="43" customHeight="1" spans="1:14">
      <c r="A662" s="37">
        <f>COUNTA($A$4:A661)</f>
        <v>429</v>
      </c>
      <c r="B662" s="37" t="s">
        <v>881</v>
      </c>
      <c r="C662" s="37" t="s">
        <v>1091</v>
      </c>
      <c r="D662" s="37" t="s">
        <v>1092</v>
      </c>
      <c r="E662" s="37" t="s">
        <v>1117</v>
      </c>
      <c r="F662" s="37" t="s">
        <v>56</v>
      </c>
      <c r="G662" s="37">
        <v>3</v>
      </c>
      <c r="H662" s="37" t="s">
        <v>508</v>
      </c>
      <c r="I662" s="37" t="s">
        <v>1092</v>
      </c>
      <c r="J662" s="37" t="s">
        <v>639</v>
      </c>
      <c r="K662" s="37">
        <v>480</v>
      </c>
      <c r="L662" s="16">
        <v>480</v>
      </c>
      <c r="M662" s="38" t="s">
        <v>1118</v>
      </c>
      <c r="N662" s="111"/>
    </row>
    <row r="663" ht="26" customHeight="1" spans="1:14">
      <c r="A663" s="37">
        <f>COUNTA($A$4:A662)</f>
        <v>430</v>
      </c>
      <c r="B663" s="37" t="s">
        <v>881</v>
      </c>
      <c r="C663" s="37" t="s">
        <v>1119</v>
      </c>
      <c r="D663" s="37" t="s">
        <v>1120</v>
      </c>
      <c r="E663" s="37" t="s">
        <v>1121</v>
      </c>
      <c r="F663" s="37" t="s">
        <v>56</v>
      </c>
      <c r="G663" s="37">
        <v>4</v>
      </c>
      <c r="H663" s="37" t="s">
        <v>32</v>
      </c>
      <c r="I663" s="16" t="s">
        <v>1122</v>
      </c>
      <c r="J663" s="37" t="s">
        <v>869</v>
      </c>
      <c r="K663" s="37">
        <v>2304</v>
      </c>
      <c r="L663" s="16">
        <v>2304</v>
      </c>
      <c r="M663" s="38" t="s">
        <v>1123</v>
      </c>
      <c r="N663" s="111"/>
    </row>
    <row r="664" ht="26" customHeight="1" spans="1:14">
      <c r="A664" s="37">
        <f>COUNTA($A$4:A663)</f>
        <v>431</v>
      </c>
      <c r="B664" s="37" t="s">
        <v>881</v>
      </c>
      <c r="C664" s="37" t="s">
        <v>1119</v>
      </c>
      <c r="D664" s="37" t="s">
        <v>1124</v>
      </c>
      <c r="E664" s="37" t="s">
        <v>1125</v>
      </c>
      <c r="F664" s="37" t="s">
        <v>22</v>
      </c>
      <c r="G664" s="37">
        <v>4</v>
      </c>
      <c r="H664" s="37" t="s">
        <v>41</v>
      </c>
      <c r="I664" s="16" t="s">
        <v>1126</v>
      </c>
      <c r="J664" s="37" t="s">
        <v>632</v>
      </c>
      <c r="K664" s="102">
        <v>480</v>
      </c>
      <c r="L664" s="16">
        <v>480</v>
      </c>
      <c r="M664" s="102"/>
      <c r="N664" s="111"/>
    </row>
    <row r="665" ht="26" customHeight="1" spans="1:14">
      <c r="A665" s="37">
        <f>COUNTA($A$4:A664)</f>
        <v>432</v>
      </c>
      <c r="B665" s="37" t="s">
        <v>881</v>
      </c>
      <c r="C665" s="37" t="s">
        <v>1119</v>
      </c>
      <c r="D665" s="37" t="s">
        <v>1120</v>
      </c>
      <c r="E665" s="37" t="s">
        <v>1127</v>
      </c>
      <c r="F665" s="37" t="s">
        <v>56</v>
      </c>
      <c r="G665" s="37">
        <v>4</v>
      </c>
      <c r="H665" s="37" t="s">
        <v>41</v>
      </c>
      <c r="I665" s="16" t="s">
        <v>1122</v>
      </c>
      <c r="J665" s="37" t="s">
        <v>639</v>
      </c>
      <c r="K665" s="38">
        <v>384</v>
      </c>
      <c r="L665" s="16">
        <v>384</v>
      </c>
      <c r="M665" s="102"/>
      <c r="N665" s="111"/>
    </row>
    <row r="666" ht="26" customHeight="1" spans="1:14">
      <c r="A666" s="85">
        <f>COUNTA($A$4:A665)</f>
        <v>433</v>
      </c>
      <c r="B666" s="85" t="s">
        <v>881</v>
      </c>
      <c r="C666" s="37" t="s">
        <v>1119</v>
      </c>
      <c r="D666" s="37" t="s">
        <v>1124</v>
      </c>
      <c r="E666" s="37" t="s">
        <v>1128</v>
      </c>
      <c r="F666" s="37" t="s">
        <v>129</v>
      </c>
      <c r="G666" s="37">
        <v>4</v>
      </c>
      <c r="H666" s="37" t="s">
        <v>32</v>
      </c>
      <c r="I666" s="16" t="s">
        <v>1126</v>
      </c>
      <c r="J666" s="37" t="s">
        <v>621</v>
      </c>
      <c r="K666" s="38">
        <v>1920</v>
      </c>
      <c r="L666" s="16">
        <v>2160</v>
      </c>
      <c r="M666" s="102"/>
      <c r="N666" s="37"/>
    </row>
    <row r="667" ht="26" customHeight="1" spans="1:14">
      <c r="A667" s="71"/>
      <c r="B667" s="71"/>
      <c r="C667" s="37"/>
      <c r="D667" s="37"/>
      <c r="E667" s="37"/>
      <c r="F667" s="37"/>
      <c r="G667" s="37"/>
      <c r="H667" s="37" t="s">
        <v>41</v>
      </c>
      <c r="I667" s="16" t="s">
        <v>1126</v>
      </c>
      <c r="J667" s="37" t="s">
        <v>656</v>
      </c>
      <c r="K667" s="38">
        <v>240</v>
      </c>
      <c r="L667" s="16"/>
      <c r="M667" s="102"/>
      <c r="N667" s="37"/>
    </row>
    <row r="668" ht="26" customHeight="1" spans="1:14">
      <c r="A668" s="37">
        <f>COUNTA($A$4:A667)</f>
        <v>434</v>
      </c>
      <c r="B668" s="37" t="s">
        <v>881</v>
      </c>
      <c r="C668" s="37" t="s">
        <v>1129</v>
      </c>
      <c r="D668" s="37" t="s">
        <v>1130</v>
      </c>
      <c r="E668" s="37" t="s">
        <v>1131</v>
      </c>
      <c r="F668" s="37" t="s">
        <v>34</v>
      </c>
      <c r="G668" s="37">
        <v>3</v>
      </c>
      <c r="H668" s="37" t="s">
        <v>31</v>
      </c>
      <c r="I668" s="37" t="s">
        <v>1132</v>
      </c>
      <c r="J668" s="37" t="s">
        <v>632</v>
      </c>
      <c r="K668" s="37">
        <v>480</v>
      </c>
      <c r="L668" s="37">
        <v>480</v>
      </c>
      <c r="M668" s="37" t="s">
        <v>1133</v>
      </c>
      <c r="N668" s="111"/>
    </row>
    <row r="669" ht="26" customHeight="1" spans="1:14">
      <c r="A669" s="37">
        <f>COUNTA($A$4:A668)</f>
        <v>435</v>
      </c>
      <c r="B669" s="37" t="s">
        <v>881</v>
      </c>
      <c r="C669" s="37" t="s">
        <v>1129</v>
      </c>
      <c r="D669" s="37" t="s">
        <v>1130</v>
      </c>
      <c r="E669" s="37" t="s">
        <v>1134</v>
      </c>
      <c r="F669" s="37" t="s">
        <v>34</v>
      </c>
      <c r="G669" s="37">
        <v>5</v>
      </c>
      <c r="H669" s="37" t="s">
        <v>1135</v>
      </c>
      <c r="I669" s="37" t="s">
        <v>1136</v>
      </c>
      <c r="J669" s="37" t="s">
        <v>656</v>
      </c>
      <c r="K669" s="37">
        <v>480</v>
      </c>
      <c r="L669" s="37">
        <v>480</v>
      </c>
      <c r="M669" s="37" t="s">
        <v>1137</v>
      </c>
      <c r="N669" s="111"/>
    </row>
    <row r="670" ht="32" customHeight="1" spans="1:14">
      <c r="A670" s="37">
        <f>COUNTA($A$4:A669)</f>
        <v>436</v>
      </c>
      <c r="B670" s="37" t="s">
        <v>881</v>
      </c>
      <c r="C670" s="37" t="s">
        <v>1129</v>
      </c>
      <c r="D670" s="37" t="s">
        <v>1130</v>
      </c>
      <c r="E670" s="37" t="s">
        <v>1138</v>
      </c>
      <c r="F670" s="37" t="s">
        <v>34</v>
      </c>
      <c r="G670" s="37">
        <v>1</v>
      </c>
      <c r="H670" s="37" t="s">
        <v>1139</v>
      </c>
      <c r="I670" s="37" t="s">
        <v>1136</v>
      </c>
      <c r="J670" s="37" t="s">
        <v>1140</v>
      </c>
      <c r="K670" s="37">
        <v>1176</v>
      </c>
      <c r="L670" s="37">
        <v>1176</v>
      </c>
      <c r="M670" s="37"/>
      <c r="N670" s="111"/>
    </row>
    <row r="671" ht="26" customHeight="1" spans="1:14">
      <c r="A671" s="37">
        <f>COUNTA($A$4:A670)</f>
        <v>437</v>
      </c>
      <c r="B671" s="37" t="s">
        <v>881</v>
      </c>
      <c r="C671" s="37" t="s">
        <v>1141</v>
      </c>
      <c r="D671" s="65" t="s">
        <v>1142</v>
      </c>
      <c r="E671" s="65" t="s">
        <v>1143</v>
      </c>
      <c r="F671" s="37" t="s">
        <v>56</v>
      </c>
      <c r="G671" s="65">
        <v>3</v>
      </c>
      <c r="H671" s="65" t="s">
        <v>41</v>
      </c>
      <c r="I671" s="65" t="s">
        <v>1144</v>
      </c>
      <c r="J671" s="65" t="s">
        <v>775</v>
      </c>
      <c r="K671" s="65">
        <v>448</v>
      </c>
      <c r="L671" s="65">
        <v>448</v>
      </c>
      <c r="M671" s="102"/>
      <c r="N671" s="111"/>
    </row>
    <row r="672" ht="26" customHeight="1" spans="1:14">
      <c r="A672" s="37">
        <f>COUNTA($A$4:A671)</f>
        <v>438</v>
      </c>
      <c r="B672" s="37" t="s">
        <v>881</v>
      </c>
      <c r="C672" s="37" t="s">
        <v>1141</v>
      </c>
      <c r="D672" s="65" t="s">
        <v>1142</v>
      </c>
      <c r="E672" s="37" t="s">
        <v>1145</v>
      </c>
      <c r="F672" s="37" t="s">
        <v>49</v>
      </c>
      <c r="G672" s="37">
        <v>1</v>
      </c>
      <c r="H672" s="65" t="s">
        <v>41</v>
      </c>
      <c r="I672" s="37" t="s">
        <v>1146</v>
      </c>
      <c r="J672" s="37" t="s">
        <v>656</v>
      </c>
      <c r="K672" s="38">
        <v>320</v>
      </c>
      <c r="L672" s="38">
        <v>320</v>
      </c>
      <c r="M672" s="38"/>
      <c r="N672" s="111"/>
    </row>
    <row r="673" ht="26" customHeight="1" spans="1:14">
      <c r="A673" s="37">
        <f>COUNTA($A$4:A672)</f>
        <v>439</v>
      </c>
      <c r="B673" s="37" t="s">
        <v>881</v>
      </c>
      <c r="C673" s="37" t="s">
        <v>1141</v>
      </c>
      <c r="D673" s="65" t="s">
        <v>1142</v>
      </c>
      <c r="E673" s="37" t="s">
        <v>1147</v>
      </c>
      <c r="F673" s="37" t="s">
        <v>227</v>
      </c>
      <c r="G673" s="37">
        <v>3</v>
      </c>
      <c r="H673" s="37" t="s">
        <v>94</v>
      </c>
      <c r="I673" s="37" t="s">
        <v>1148</v>
      </c>
      <c r="J673" s="37" t="s">
        <v>682</v>
      </c>
      <c r="K673" s="37">
        <v>252</v>
      </c>
      <c r="L673" s="37">
        <v>252</v>
      </c>
      <c r="M673" s="102"/>
      <c r="N673" s="111"/>
    </row>
    <row r="674" ht="32" customHeight="1" spans="1:14">
      <c r="A674" s="85">
        <f>COUNTA($A$4:A673)</f>
        <v>440</v>
      </c>
      <c r="B674" s="85" t="s">
        <v>881</v>
      </c>
      <c r="C674" s="37" t="s">
        <v>1141</v>
      </c>
      <c r="D674" s="37" t="s">
        <v>836</v>
      </c>
      <c r="E674" s="37" t="s">
        <v>1149</v>
      </c>
      <c r="F674" s="37" t="s">
        <v>56</v>
      </c>
      <c r="G674" s="37">
        <v>4</v>
      </c>
      <c r="H674" s="37" t="s">
        <v>1150</v>
      </c>
      <c r="I674" s="37" t="s">
        <v>1151</v>
      </c>
      <c r="J674" s="37" t="s">
        <v>656</v>
      </c>
      <c r="K674" s="38">
        <v>560</v>
      </c>
      <c r="L674" s="38">
        <v>1360</v>
      </c>
      <c r="M674" s="102"/>
      <c r="N674" s="37"/>
    </row>
    <row r="675" ht="26" customHeight="1" spans="1:14">
      <c r="A675" s="71"/>
      <c r="B675" s="71"/>
      <c r="C675" s="37"/>
      <c r="D675" s="37"/>
      <c r="E675" s="37"/>
      <c r="F675" s="37"/>
      <c r="G675" s="37"/>
      <c r="H675" s="37" t="s">
        <v>1102</v>
      </c>
      <c r="I675" s="37" t="s">
        <v>1151</v>
      </c>
      <c r="J675" s="37" t="s">
        <v>615</v>
      </c>
      <c r="K675" s="38">
        <v>800</v>
      </c>
      <c r="L675" s="38"/>
      <c r="M675" s="102"/>
      <c r="N675" s="37"/>
    </row>
    <row r="676" ht="26" customHeight="1" spans="1:14">
      <c r="A676" s="37">
        <f>COUNTA($A$4:A675)</f>
        <v>441</v>
      </c>
      <c r="B676" s="37" t="s">
        <v>881</v>
      </c>
      <c r="C676" s="37" t="s">
        <v>1141</v>
      </c>
      <c r="D676" s="37" t="s">
        <v>1152</v>
      </c>
      <c r="E676" s="37" t="s">
        <v>1153</v>
      </c>
      <c r="F676" s="37" t="s">
        <v>34</v>
      </c>
      <c r="G676" s="37">
        <v>5</v>
      </c>
      <c r="H676" s="37" t="s">
        <v>32</v>
      </c>
      <c r="I676" s="37" t="s">
        <v>1152</v>
      </c>
      <c r="J676" s="37" t="s">
        <v>1154</v>
      </c>
      <c r="K676" s="38">
        <v>2624</v>
      </c>
      <c r="L676" s="38">
        <v>2624</v>
      </c>
      <c r="M676" s="102"/>
      <c r="N676" s="111"/>
    </row>
    <row r="677" ht="26" customHeight="1" spans="1:14">
      <c r="A677" s="85">
        <f>COUNTA($A$4:A676)</f>
        <v>442</v>
      </c>
      <c r="B677" s="85" t="s">
        <v>881</v>
      </c>
      <c r="C677" s="37" t="s">
        <v>1141</v>
      </c>
      <c r="D677" s="37" t="s">
        <v>1155</v>
      </c>
      <c r="E677" s="37" t="s">
        <v>1156</v>
      </c>
      <c r="F677" s="37" t="s">
        <v>56</v>
      </c>
      <c r="G677" s="37">
        <v>4</v>
      </c>
      <c r="H677" s="37" t="s">
        <v>31</v>
      </c>
      <c r="I677" s="37" t="s">
        <v>1157</v>
      </c>
      <c r="J677" s="37" t="s">
        <v>656</v>
      </c>
      <c r="K677" s="38">
        <v>320</v>
      </c>
      <c r="L677" s="38">
        <v>960</v>
      </c>
      <c r="M677" s="102"/>
      <c r="N677" s="37"/>
    </row>
    <row r="678" ht="26" customHeight="1" spans="1:14">
      <c r="A678" s="71"/>
      <c r="B678" s="71"/>
      <c r="C678" s="37"/>
      <c r="D678" s="37"/>
      <c r="E678" s="37"/>
      <c r="F678" s="37"/>
      <c r="G678" s="37"/>
      <c r="H678" s="37" t="s">
        <v>41</v>
      </c>
      <c r="I678" s="37" t="s">
        <v>1158</v>
      </c>
      <c r="J678" s="37" t="s">
        <v>615</v>
      </c>
      <c r="K678" s="33">
        <v>640</v>
      </c>
      <c r="L678" s="38"/>
      <c r="M678" s="102"/>
      <c r="N678" s="37"/>
    </row>
    <row r="679" ht="26" customHeight="1" spans="1:14">
      <c r="A679" s="37">
        <f>COUNTA($A$4:A678)</f>
        <v>443</v>
      </c>
      <c r="B679" s="37" t="s">
        <v>881</v>
      </c>
      <c r="C679" s="37" t="s">
        <v>1141</v>
      </c>
      <c r="D679" s="37" t="s">
        <v>1155</v>
      </c>
      <c r="E679" s="37" t="s">
        <v>1159</v>
      </c>
      <c r="F679" s="37" t="s">
        <v>227</v>
      </c>
      <c r="G679" s="37">
        <v>3</v>
      </c>
      <c r="H679" s="37" t="s">
        <v>41</v>
      </c>
      <c r="I679" s="37" t="s">
        <v>1160</v>
      </c>
      <c r="J679" s="37" t="s">
        <v>618</v>
      </c>
      <c r="K679" s="37">
        <v>120</v>
      </c>
      <c r="L679" s="38">
        <v>120</v>
      </c>
      <c r="M679" s="102"/>
      <c r="N679" s="111"/>
    </row>
    <row r="680" ht="26" customHeight="1" spans="1:14">
      <c r="A680" s="37">
        <f>COUNTA($A$4:A679)</f>
        <v>444</v>
      </c>
      <c r="B680" s="37" t="s">
        <v>881</v>
      </c>
      <c r="C680" s="65" t="s">
        <v>1141</v>
      </c>
      <c r="D680" s="65" t="s">
        <v>836</v>
      </c>
      <c r="E680" s="65" t="s">
        <v>1161</v>
      </c>
      <c r="F680" s="65" t="s">
        <v>129</v>
      </c>
      <c r="G680" s="65">
        <v>5</v>
      </c>
      <c r="H680" s="65" t="s">
        <v>41</v>
      </c>
      <c r="I680" s="65" t="s">
        <v>941</v>
      </c>
      <c r="J680" s="65" t="s">
        <v>656</v>
      </c>
      <c r="K680" s="38">
        <v>240</v>
      </c>
      <c r="L680" s="38">
        <v>240</v>
      </c>
      <c r="M680" s="102"/>
      <c r="N680" s="111"/>
    </row>
    <row r="681" ht="26" customHeight="1" spans="1:14">
      <c r="A681" s="37">
        <f>COUNTA($A$4:A680)</f>
        <v>445</v>
      </c>
      <c r="B681" s="37" t="s">
        <v>881</v>
      </c>
      <c r="C681" s="37" t="s">
        <v>1162</v>
      </c>
      <c r="D681" s="37" t="s">
        <v>1163</v>
      </c>
      <c r="E681" s="37" t="s">
        <v>1164</v>
      </c>
      <c r="F681" s="37" t="s">
        <v>22</v>
      </c>
      <c r="G681" s="37">
        <v>3</v>
      </c>
      <c r="H681" s="37" t="s">
        <v>79</v>
      </c>
      <c r="I681" s="37" t="s">
        <v>1165</v>
      </c>
      <c r="J681" s="37" t="s">
        <v>824</v>
      </c>
      <c r="K681" s="37">
        <f>2500*3*0.8</f>
        <v>6000</v>
      </c>
      <c r="L681" s="102">
        <v>5000</v>
      </c>
      <c r="M681" s="102" t="s">
        <v>449</v>
      </c>
      <c r="N681" s="111"/>
    </row>
    <row r="682" ht="26" customHeight="1" spans="1:14">
      <c r="A682" s="37">
        <f>COUNTA($A$4:A681)</f>
        <v>446</v>
      </c>
      <c r="B682" s="37" t="s">
        <v>881</v>
      </c>
      <c r="C682" s="37" t="s">
        <v>1162</v>
      </c>
      <c r="D682" s="37" t="s">
        <v>1166</v>
      </c>
      <c r="E682" s="37" t="s">
        <v>1167</v>
      </c>
      <c r="F682" s="37" t="s">
        <v>129</v>
      </c>
      <c r="G682" s="37">
        <v>4</v>
      </c>
      <c r="H682" s="37" t="s">
        <v>1102</v>
      </c>
      <c r="I682" s="37" t="s">
        <v>1168</v>
      </c>
      <c r="J682" s="37" t="s">
        <v>683</v>
      </c>
      <c r="K682" s="38">
        <f>500*3*0.6</f>
        <v>900</v>
      </c>
      <c r="L682" s="38">
        <v>900</v>
      </c>
      <c r="M682" s="38" t="s">
        <v>1169</v>
      </c>
      <c r="N682" s="111"/>
    </row>
    <row r="683" ht="26" customHeight="1" spans="1:14">
      <c r="A683" s="37">
        <f>COUNTA($A$4:A682)</f>
        <v>447</v>
      </c>
      <c r="B683" s="37" t="s">
        <v>881</v>
      </c>
      <c r="C683" s="37" t="s">
        <v>1162</v>
      </c>
      <c r="D683" s="37" t="s">
        <v>1163</v>
      </c>
      <c r="E683" s="37" t="s">
        <v>1170</v>
      </c>
      <c r="F683" s="37" t="s">
        <v>22</v>
      </c>
      <c r="G683" s="37">
        <v>1</v>
      </c>
      <c r="H683" s="37" t="s">
        <v>787</v>
      </c>
      <c r="I683" s="37" t="s">
        <v>1165</v>
      </c>
      <c r="J683" s="37" t="s">
        <v>632</v>
      </c>
      <c r="K683" s="38">
        <f>600*1.5*0.8</f>
        <v>720</v>
      </c>
      <c r="L683" s="38">
        <v>720</v>
      </c>
      <c r="M683" s="38" t="s">
        <v>1171</v>
      </c>
      <c r="N683" s="111"/>
    </row>
    <row r="684" ht="26" customHeight="1" spans="1:14">
      <c r="A684" s="37">
        <f>COUNTA($A$4:A683)</f>
        <v>448</v>
      </c>
      <c r="B684" s="37" t="s">
        <v>881</v>
      </c>
      <c r="C684" s="37" t="s">
        <v>1162</v>
      </c>
      <c r="D684" s="37" t="s">
        <v>1172</v>
      </c>
      <c r="E684" s="37" t="s">
        <v>1173</v>
      </c>
      <c r="F684" s="37" t="s">
        <v>227</v>
      </c>
      <c r="G684" s="37">
        <v>4</v>
      </c>
      <c r="H684" s="37" t="s">
        <v>66</v>
      </c>
      <c r="I684" s="37" t="s">
        <v>1174</v>
      </c>
      <c r="J684" s="37" t="s">
        <v>832</v>
      </c>
      <c r="K684" s="37">
        <f>15*50*0.6</f>
        <v>450</v>
      </c>
      <c r="L684" s="37">
        <v>450</v>
      </c>
      <c r="M684" s="118"/>
      <c r="N684" s="111"/>
    </row>
    <row r="685" ht="26" customHeight="1" spans="1:14">
      <c r="A685" s="85">
        <f>COUNTA($A$4:A684)</f>
        <v>449</v>
      </c>
      <c r="B685" s="85" t="s">
        <v>881</v>
      </c>
      <c r="C685" s="37" t="s">
        <v>1162</v>
      </c>
      <c r="D685" s="37" t="s">
        <v>1175</v>
      </c>
      <c r="E685" s="37" t="s">
        <v>1176</v>
      </c>
      <c r="F685" s="37" t="s">
        <v>227</v>
      </c>
      <c r="G685" s="37">
        <v>3</v>
      </c>
      <c r="H685" s="37" t="s">
        <v>1177</v>
      </c>
      <c r="I685" s="37" t="s">
        <v>1178</v>
      </c>
      <c r="J685" s="37" t="s">
        <v>615</v>
      </c>
      <c r="K685" s="37">
        <v>960</v>
      </c>
      <c r="L685" s="37">
        <v>1560</v>
      </c>
      <c r="M685" s="37"/>
      <c r="N685" s="37"/>
    </row>
    <row r="686" ht="26" customHeight="1" spans="1:14">
      <c r="A686" s="71"/>
      <c r="B686" s="71"/>
      <c r="C686" s="37"/>
      <c r="D686" s="37" t="s">
        <v>1179</v>
      </c>
      <c r="E686" s="37" t="s">
        <v>1176</v>
      </c>
      <c r="F686" s="37"/>
      <c r="G686" s="37"/>
      <c r="H686" s="37" t="s">
        <v>1064</v>
      </c>
      <c r="I686" s="37" t="s">
        <v>476</v>
      </c>
      <c r="J686" s="37" t="s">
        <v>615</v>
      </c>
      <c r="K686" s="37">
        <v>600</v>
      </c>
      <c r="L686" s="37"/>
      <c r="M686" s="37"/>
      <c r="N686" s="37"/>
    </row>
    <row r="687" ht="26" customHeight="1" spans="1:14">
      <c r="A687" s="37">
        <f>COUNTA($A$4:A686)</f>
        <v>450</v>
      </c>
      <c r="B687" s="37" t="s">
        <v>881</v>
      </c>
      <c r="C687" s="37" t="s">
        <v>1180</v>
      </c>
      <c r="D687" s="37" t="s">
        <v>1181</v>
      </c>
      <c r="E687" s="37" t="s">
        <v>1182</v>
      </c>
      <c r="F687" s="37" t="s">
        <v>56</v>
      </c>
      <c r="G687" s="37">
        <v>3</v>
      </c>
      <c r="H687" s="37" t="s">
        <v>41</v>
      </c>
      <c r="I687" s="37" t="s">
        <v>1181</v>
      </c>
      <c r="J687" s="37" t="s">
        <v>632</v>
      </c>
      <c r="K687" s="38">
        <f>1.5*400*0.8</f>
        <v>480</v>
      </c>
      <c r="L687" s="38">
        <v>480</v>
      </c>
      <c r="M687" s="38" t="s">
        <v>1183</v>
      </c>
      <c r="N687" s="111"/>
    </row>
    <row r="688" ht="26" customHeight="1" spans="1:14">
      <c r="A688" s="37">
        <f>COUNTA($A$4:A687)</f>
        <v>451</v>
      </c>
      <c r="B688" s="37" t="s">
        <v>881</v>
      </c>
      <c r="C688" s="37" t="s">
        <v>1180</v>
      </c>
      <c r="D688" s="37" t="s">
        <v>1181</v>
      </c>
      <c r="E688" s="37" t="s">
        <v>1184</v>
      </c>
      <c r="F688" s="37" t="s">
        <v>227</v>
      </c>
      <c r="G688" s="37">
        <v>4</v>
      </c>
      <c r="H688" s="37" t="s">
        <v>41</v>
      </c>
      <c r="I688" s="37" t="s">
        <v>1181</v>
      </c>
      <c r="J688" s="37" t="s">
        <v>700</v>
      </c>
      <c r="K688" s="38">
        <v>432</v>
      </c>
      <c r="L688" s="38">
        <v>432</v>
      </c>
      <c r="M688" s="38"/>
      <c r="N688" s="111"/>
    </row>
    <row r="689" ht="26" customHeight="1" spans="1:14">
      <c r="A689" s="37">
        <f>COUNTA($A$4:A688)</f>
        <v>452</v>
      </c>
      <c r="B689" s="37" t="s">
        <v>881</v>
      </c>
      <c r="C689" s="37" t="s">
        <v>1180</v>
      </c>
      <c r="D689" s="37" t="s">
        <v>1185</v>
      </c>
      <c r="E689" s="37" t="s">
        <v>1186</v>
      </c>
      <c r="F689" s="37" t="s">
        <v>29</v>
      </c>
      <c r="G689" s="37">
        <v>1</v>
      </c>
      <c r="H689" s="37" t="s">
        <v>41</v>
      </c>
      <c r="I689" s="37" t="s">
        <v>1187</v>
      </c>
      <c r="J689" s="37" t="s">
        <v>632</v>
      </c>
      <c r="K689" s="38">
        <f>1.5*400*0.8</f>
        <v>480</v>
      </c>
      <c r="L689" s="38">
        <v>480</v>
      </c>
      <c r="M689" s="102"/>
      <c r="N689" s="111"/>
    </row>
    <row r="690" ht="26" customHeight="1" spans="1:14">
      <c r="A690" s="85">
        <f>COUNTA($A$4:A689)</f>
        <v>453</v>
      </c>
      <c r="B690" s="85" t="s">
        <v>881</v>
      </c>
      <c r="C690" s="37" t="s">
        <v>1180</v>
      </c>
      <c r="D690" s="37" t="s">
        <v>1181</v>
      </c>
      <c r="E690" s="37" t="s">
        <v>1188</v>
      </c>
      <c r="F690" s="37" t="s">
        <v>22</v>
      </c>
      <c r="G690" s="37">
        <v>3</v>
      </c>
      <c r="H690" s="37" t="s">
        <v>157</v>
      </c>
      <c r="I690" s="37" t="s">
        <v>1181</v>
      </c>
      <c r="J690" s="37" t="s">
        <v>1189</v>
      </c>
      <c r="K690" s="38">
        <f>5*700*0.8</f>
        <v>2800</v>
      </c>
      <c r="L690" s="102">
        <v>5000</v>
      </c>
      <c r="M690" s="16"/>
      <c r="N690" s="102" t="s">
        <v>449</v>
      </c>
    </row>
    <row r="691" ht="26" customHeight="1" spans="1:14">
      <c r="A691" s="105"/>
      <c r="B691" s="105"/>
      <c r="C691" s="37"/>
      <c r="D691" s="37"/>
      <c r="E691" s="37"/>
      <c r="F691" s="37"/>
      <c r="G691" s="37"/>
      <c r="H691" s="37" t="s">
        <v>79</v>
      </c>
      <c r="I691" s="37"/>
      <c r="J691" s="37" t="s">
        <v>870</v>
      </c>
      <c r="K691" s="38">
        <f>2500*0.8</f>
        <v>2000</v>
      </c>
      <c r="L691" s="102"/>
      <c r="M691" s="16"/>
      <c r="N691" s="102"/>
    </row>
    <row r="692" ht="26" customHeight="1" spans="1:14">
      <c r="A692" s="71"/>
      <c r="B692" s="71"/>
      <c r="C692" s="37"/>
      <c r="D692" s="37"/>
      <c r="E692" s="37"/>
      <c r="F692" s="37"/>
      <c r="G692" s="37"/>
      <c r="H692" s="37" t="s">
        <v>41</v>
      </c>
      <c r="I692" s="37"/>
      <c r="J692" s="37" t="s">
        <v>656</v>
      </c>
      <c r="K692" s="102">
        <f>400*0.8</f>
        <v>320</v>
      </c>
      <c r="L692" s="102"/>
      <c r="M692" s="16"/>
      <c r="N692" s="102"/>
    </row>
    <row r="693" ht="32" customHeight="1" spans="1:14">
      <c r="A693" s="85">
        <f>COUNTA($A$4:A692)</f>
        <v>454</v>
      </c>
      <c r="B693" s="85" t="s">
        <v>881</v>
      </c>
      <c r="C693" s="37" t="s">
        <v>1180</v>
      </c>
      <c r="D693" s="37" t="s">
        <v>1185</v>
      </c>
      <c r="E693" s="37" t="s">
        <v>1190</v>
      </c>
      <c r="F693" s="37" t="s">
        <v>34</v>
      </c>
      <c r="G693" s="37">
        <v>2</v>
      </c>
      <c r="H693" s="37" t="s">
        <v>1191</v>
      </c>
      <c r="I693" s="37" t="s">
        <v>1187</v>
      </c>
      <c r="J693" s="37" t="s">
        <v>683</v>
      </c>
      <c r="K693" s="38">
        <f>800*3*0.8</f>
        <v>1920</v>
      </c>
      <c r="L693" s="38">
        <v>2560</v>
      </c>
      <c r="M693" s="38" t="s">
        <v>1192</v>
      </c>
      <c r="N693" s="37"/>
    </row>
    <row r="694" ht="26" customHeight="1" spans="1:14">
      <c r="A694" s="71"/>
      <c r="B694" s="71"/>
      <c r="C694" s="37"/>
      <c r="D694" s="37"/>
      <c r="E694" s="37"/>
      <c r="F694" s="37"/>
      <c r="G694" s="37"/>
      <c r="H694" s="37" t="s">
        <v>289</v>
      </c>
      <c r="I694" s="37"/>
      <c r="J694" s="37" t="s">
        <v>855</v>
      </c>
      <c r="K694" s="38">
        <f>20*40*0.8</f>
        <v>640</v>
      </c>
      <c r="L694" s="38"/>
      <c r="M694" s="38"/>
      <c r="N694" s="37"/>
    </row>
    <row r="695" ht="30" customHeight="1" spans="1:14">
      <c r="A695" s="37">
        <f>COUNTA($A$4:A694)</f>
        <v>455</v>
      </c>
      <c r="B695" s="37" t="s">
        <v>1193</v>
      </c>
      <c r="C695" s="33" t="s">
        <v>1194</v>
      </c>
      <c r="D695" s="33" t="s">
        <v>1195</v>
      </c>
      <c r="E695" s="33" t="s">
        <v>1196</v>
      </c>
      <c r="F695" s="33" t="s">
        <v>29</v>
      </c>
      <c r="G695" s="33">
        <v>2</v>
      </c>
      <c r="H695" s="33" t="s">
        <v>138</v>
      </c>
      <c r="I695" s="33" t="s">
        <v>1197</v>
      </c>
      <c r="J695" s="33" t="s">
        <v>673</v>
      </c>
      <c r="K695" s="33">
        <v>3200</v>
      </c>
      <c r="L695" s="33">
        <v>3200</v>
      </c>
      <c r="M695" s="33"/>
      <c r="N695" s="33"/>
    </row>
    <row r="696" ht="30" customHeight="1" spans="1:14">
      <c r="A696" s="37">
        <f>COUNTA($A$4:A695)</f>
        <v>456</v>
      </c>
      <c r="B696" s="37" t="s">
        <v>1193</v>
      </c>
      <c r="C696" s="33" t="s">
        <v>1194</v>
      </c>
      <c r="D696" s="33" t="s">
        <v>1198</v>
      </c>
      <c r="E696" s="33" t="s">
        <v>1199</v>
      </c>
      <c r="F696" s="33" t="s">
        <v>56</v>
      </c>
      <c r="G696" s="33">
        <v>6</v>
      </c>
      <c r="H696" s="33" t="s">
        <v>31</v>
      </c>
      <c r="I696" s="33" t="s">
        <v>1200</v>
      </c>
      <c r="J696" s="33" t="s">
        <v>615</v>
      </c>
      <c r="K696" s="33">
        <v>640</v>
      </c>
      <c r="L696" s="33">
        <v>640</v>
      </c>
      <c r="M696" s="33"/>
      <c r="N696" s="33" t="s">
        <v>1201</v>
      </c>
    </row>
    <row r="697" ht="30" customHeight="1" spans="1:14">
      <c r="A697" s="37">
        <f>COUNTA($A$4:A696)</f>
        <v>457</v>
      </c>
      <c r="B697" s="37" t="s">
        <v>1193</v>
      </c>
      <c r="C697" s="33" t="s">
        <v>1194</v>
      </c>
      <c r="D697" s="33" t="s">
        <v>1202</v>
      </c>
      <c r="E697" s="33" t="s">
        <v>1203</v>
      </c>
      <c r="F697" s="33" t="s">
        <v>22</v>
      </c>
      <c r="G697" s="33">
        <v>2</v>
      </c>
      <c r="H697" s="33" t="s">
        <v>31</v>
      </c>
      <c r="I697" s="33" t="s">
        <v>1204</v>
      </c>
      <c r="J697" s="33" t="s">
        <v>615</v>
      </c>
      <c r="K697" s="33">
        <v>640</v>
      </c>
      <c r="L697" s="33">
        <v>640</v>
      </c>
      <c r="M697" s="33"/>
      <c r="N697" s="33"/>
    </row>
    <row r="698" ht="30" customHeight="1" spans="1:14">
      <c r="A698" s="37">
        <f>COUNTA($A$4:A697)</f>
        <v>458</v>
      </c>
      <c r="B698" s="37" t="s">
        <v>1193</v>
      </c>
      <c r="C698" s="33" t="s">
        <v>1194</v>
      </c>
      <c r="D698" s="33" t="s">
        <v>1202</v>
      </c>
      <c r="E698" s="33" t="s">
        <v>1205</v>
      </c>
      <c r="F698" s="33" t="s">
        <v>29</v>
      </c>
      <c r="G698" s="33">
        <v>3</v>
      </c>
      <c r="H698" s="33" t="s">
        <v>356</v>
      </c>
      <c r="I698" s="33" t="s">
        <v>1206</v>
      </c>
      <c r="J698" s="33" t="s">
        <v>612</v>
      </c>
      <c r="K698" s="33">
        <v>2688</v>
      </c>
      <c r="L698" s="33">
        <v>2688</v>
      </c>
      <c r="M698" s="33"/>
      <c r="N698" s="33"/>
    </row>
    <row r="699" ht="30" customHeight="1" spans="1:14">
      <c r="A699" s="37">
        <f>COUNTA($A$4:A698)</f>
        <v>459</v>
      </c>
      <c r="B699" s="37" t="s">
        <v>1193</v>
      </c>
      <c r="C699" s="33" t="s">
        <v>1194</v>
      </c>
      <c r="D699" s="33" t="s">
        <v>1202</v>
      </c>
      <c r="E699" s="33" t="s">
        <v>1207</v>
      </c>
      <c r="F699" s="33" t="s">
        <v>49</v>
      </c>
      <c r="G699" s="33">
        <v>3</v>
      </c>
      <c r="H699" s="33" t="s">
        <v>31</v>
      </c>
      <c r="I699" s="33" t="s">
        <v>1204</v>
      </c>
      <c r="J699" s="33" t="s">
        <v>683</v>
      </c>
      <c r="K699" s="33">
        <v>960</v>
      </c>
      <c r="L699" s="33">
        <v>960</v>
      </c>
      <c r="M699" s="33"/>
      <c r="N699" s="33"/>
    </row>
    <row r="700" ht="26" customHeight="1" spans="1:14">
      <c r="A700" s="85">
        <f>COUNTA($A$4:A699)</f>
        <v>460</v>
      </c>
      <c r="B700" s="85" t="s">
        <v>1193</v>
      </c>
      <c r="C700" s="33" t="s">
        <v>1194</v>
      </c>
      <c r="D700" s="33" t="s">
        <v>1202</v>
      </c>
      <c r="E700" s="33" t="s">
        <v>1208</v>
      </c>
      <c r="F700" s="33" t="s">
        <v>29</v>
      </c>
      <c r="G700" s="33">
        <v>4</v>
      </c>
      <c r="H700" s="33" t="s">
        <v>31</v>
      </c>
      <c r="I700" s="33" t="s">
        <v>1204</v>
      </c>
      <c r="J700" s="33" t="s">
        <v>615</v>
      </c>
      <c r="K700" s="33">
        <v>640</v>
      </c>
      <c r="L700" s="33">
        <v>640</v>
      </c>
      <c r="M700" s="33"/>
      <c r="N700" s="33" t="s">
        <v>1209</v>
      </c>
    </row>
    <row r="701" ht="26" customHeight="1" spans="1:14">
      <c r="A701" s="71"/>
      <c r="B701" s="71"/>
      <c r="C701" s="33"/>
      <c r="D701" s="33"/>
      <c r="E701" s="33"/>
      <c r="F701" s="33"/>
      <c r="G701" s="33"/>
      <c r="H701" s="33" t="s">
        <v>66</v>
      </c>
      <c r="I701" s="33"/>
      <c r="J701" s="33" t="s">
        <v>983</v>
      </c>
      <c r="K701" s="33">
        <v>312</v>
      </c>
      <c r="L701" s="33">
        <v>312</v>
      </c>
      <c r="M701" s="33"/>
      <c r="N701" s="33"/>
    </row>
    <row r="702" ht="30" customHeight="1" spans="1:14">
      <c r="A702" s="37">
        <f>COUNTA($A$4:A701)</f>
        <v>461</v>
      </c>
      <c r="B702" s="37" t="s">
        <v>1193</v>
      </c>
      <c r="C702" s="33" t="s">
        <v>1194</v>
      </c>
      <c r="D702" s="33" t="s">
        <v>1202</v>
      </c>
      <c r="E702" s="33" t="s">
        <v>1210</v>
      </c>
      <c r="F702" s="33" t="s">
        <v>29</v>
      </c>
      <c r="G702" s="33">
        <v>2</v>
      </c>
      <c r="H702" s="33" t="s">
        <v>31</v>
      </c>
      <c r="I702" s="33" t="s">
        <v>1204</v>
      </c>
      <c r="J702" s="33" t="s">
        <v>628</v>
      </c>
      <c r="K702" s="33">
        <v>800</v>
      </c>
      <c r="L702" s="33">
        <v>800</v>
      </c>
      <c r="M702" s="33"/>
      <c r="N702" s="33"/>
    </row>
    <row r="703" ht="26" customHeight="1" spans="1:14">
      <c r="A703" s="85">
        <f>COUNTA($A$4:A702)</f>
        <v>462</v>
      </c>
      <c r="B703" s="85" t="s">
        <v>1193</v>
      </c>
      <c r="C703" s="33" t="s">
        <v>1194</v>
      </c>
      <c r="D703" s="33" t="s">
        <v>1202</v>
      </c>
      <c r="E703" s="33" t="s">
        <v>1211</v>
      </c>
      <c r="F703" s="33" t="s">
        <v>22</v>
      </c>
      <c r="G703" s="33">
        <v>2</v>
      </c>
      <c r="H703" s="33" t="s">
        <v>31</v>
      </c>
      <c r="I703" s="33" t="s">
        <v>1204</v>
      </c>
      <c r="J703" s="33" t="s">
        <v>651</v>
      </c>
      <c r="K703" s="33">
        <v>2240</v>
      </c>
      <c r="L703" s="33">
        <v>2240</v>
      </c>
      <c r="M703" s="33"/>
      <c r="N703" s="33"/>
    </row>
    <row r="704" ht="26" customHeight="1" spans="1:14">
      <c r="A704" s="71"/>
      <c r="B704" s="71"/>
      <c r="C704" s="33"/>
      <c r="D704" s="33"/>
      <c r="E704" s="33"/>
      <c r="F704" s="33"/>
      <c r="G704" s="33"/>
      <c r="H704" s="33" t="s">
        <v>66</v>
      </c>
      <c r="I704" s="33"/>
      <c r="J704" s="33" t="s">
        <v>1060</v>
      </c>
      <c r="K704" s="33">
        <v>360</v>
      </c>
      <c r="L704" s="33">
        <v>360</v>
      </c>
      <c r="M704" s="33"/>
      <c r="N704" s="33"/>
    </row>
    <row r="705" ht="30" customHeight="1" spans="1:14">
      <c r="A705" s="37">
        <f>COUNTA($A$4:A704)</f>
        <v>463</v>
      </c>
      <c r="B705" s="37" t="s">
        <v>1193</v>
      </c>
      <c r="C705" s="33" t="s">
        <v>1194</v>
      </c>
      <c r="D705" s="33" t="s">
        <v>1202</v>
      </c>
      <c r="E705" s="33" t="s">
        <v>1212</v>
      </c>
      <c r="F705" s="33" t="s">
        <v>29</v>
      </c>
      <c r="G705" s="33">
        <v>2</v>
      </c>
      <c r="H705" s="33" t="s">
        <v>31</v>
      </c>
      <c r="I705" s="33" t="s">
        <v>1204</v>
      </c>
      <c r="J705" s="33" t="s">
        <v>615</v>
      </c>
      <c r="K705" s="33">
        <v>640</v>
      </c>
      <c r="L705" s="33">
        <v>640</v>
      </c>
      <c r="M705" s="33"/>
      <c r="N705" s="33"/>
    </row>
    <row r="706" ht="30" customHeight="1" spans="1:14">
      <c r="A706" s="37">
        <f>COUNTA($A$4:A705)</f>
        <v>464</v>
      </c>
      <c r="B706" s="37" t="s">
        <v>1193</v>
      </c>
      <c r="C706" s="33" t="s">
        <v>1194</v>
      </c>
      <c r="D706" s="33" t="s">
        <v>1213</v>
      </c>
      <c r="E706" s="33" t="s">
        <v>1214</v>
      </c>
      <c r="F706" s="33" t="s">
        <v>29</v>
      </c>
      <c r="G706" s="33">
        <v>4</v>
      </c>
      <c r="H706" s="33" t="s">
        <v>31</v>
      </c>
      <c r="I706" s="33" t="s">
        <v>1204</v>
      </c>
      <c r="J706" s="33" t="s">
        <v>615</v>
      </c>
      <c r="K706" s="33">
        <v>640</v>
      </c>
      <c r="L706" s="33">
        <v>640</v>
      </c>
      <c r="M706" s="33"/>
      <c r="N706" s="33"/>
    </row>
    <row r="707" ht="30" customHeight="1" spans="1:14">
      <c r="A707" s="37">
        <f>COUNTA($A$4:A706)</f>
        <v>465</v>
      </c>
      <c r="B707" s="37" t="s">
        <v>1193</v>
      </c>
      <c r="C707" s="33" t="s">
        <v>1194</v>
      </c>
      <c r="D707" s="33" t="s">
        <v>1213</v>
      </c>
      <c r="E707" s="33" t="s">
        <v>1215</v>
      </c>
      <c r="F707" s="33" t="s">
        <v>29</v>
      </c>
      <c r="G707" s="33">
        <v>4</v>
      </c>
      <c r="H707" s="33" t="s">
        <v>31</v>
      </c>
      <c r="I707" s="33" t="s">
        <v>1216</v>
      </c>
      <c r="J707" s="33" t="s">
        <v>656</v>
      </c>
      <c r="K707" s="33">
        <v>320</v>
      </c>
      <c r="L707" s="33">
        <v>320</v>
      </c>
      <c r="M707" s="33"/>
      <c r="N707" s="33"/>
    </row>
    <row r="708" ht="26" customHeight="1" spans="1:14">
      <c r="A708" s="85">
        <f>COUNTA($A$4:A707)</f>
        <v>466</v>
      </c>
      <c r="B708" s="85" t="s">
        <v>1193</v>
      </c>
      <c r="C708" s="33" t="s">
        <v>1194</v>
      </c>
      <c r="D708" s="33" t="s">
        <v>1213</v>
      </c>
      <c r="E708" s="33" t="s">
        <v>1217</v>
      </c>
      <c r="F708" s="33" t="s">
        <v>29</v>
      </c>
      <c r="G708" s="33">
        <v>2</v>
      </c>
      <c r="H708" s="33" t="s">
        <v>31</v>
      </c>
      <c r="I708" s="33" t="s">
        <v>1216</v>
      </c>
      <c r="J708" s="33" t="s">
        <v>615</v>
      </c>
      <c r="K708" s="33">
        <v>640</v>
      </c>
      <c r="L708" s="33">
        <v>640</v>
      </c>
      <c r="M708" s="33"/>
      <c r="N708" s="33" t="s">
        <v>1218</v>
      </c>
    </row>
    <row r="709" ht="26" customHeight="1" spans="1:14">
      <c r="A709" s="71"/>
      <c r="B709" s="71"/>
      <c r="C709" s="33"/>
      <c r="D709" s="33"/>
      <c r="E709" s="33"/>
      <c r="F709" s="33"/>
      <c r="G709" s="33"/>
      <c r="H709" s="33" t="s">
        <v>207</v>
      </c>
      <c r="I709" s="33"/>
      <c r="J709" s="33" t="s">
        <v>1219</v>
      </c>
      <c r="K709" s="33">
        <v>1000</v>
      </c>
      <c r="L709" s="33">
        <v>1000</v>
      </c>
      <c r="M709" s="33"/>
      <c r="N709" s="33"/>
    </row>
    <row r="710" ht="30" customHeight="1" spans="1:14">
      <c r="A710" s="37">
        <f>COUNTA($A$4:A709)</f>
        <v>467</v>
      </c>
      <c r="B710" s="37" t="s">
        <v>1193</v>
      </c>
      <c r="C710" s="33" t="s">
        <v>1194</v>
      </c>
      <c r="D710" s="33" t="s">
        <v>1220</v>
      </c>
      <c r="E710" s="33" t="s">
        <v>1221</v>
      </c>
      <c r="F710" s="33" t="s">
        <v>29</v>
      </c>
      <c r="G710" s="33">
        <v>3</v>
      </c>
      <c r="H710" s="33" t="s">
        <v>31</v>
      </c>
      <c r="I710" s="33" t="s">
        <v>1222</v>
      </c>
      <c r="J710" s="33" t="s">
        <v>628</v>
      </c>
      <c r="K710" s="33">
        <v>800</v>
      </c>
      <c r="L710" s="33">
        <v>800</v>
      </c>
      <c r="M710" s="33"/>
      <c r="N710" s="33"/>
    </row>
    <row r="711" ht="30" customHeight="1" spans="1:14">
      <c r="A711" s="37">
        <f>COUNTA($A$4:A710)</f>
        <v>468</v>
      </c>
      <c r="B711" s="37" t="s">
        <v>1193</v>
      </c>
      <c r="C711" s="33" t="s">
        <v>1194</v>
      </c>
      <c r="D711" s="33" t="s">
        <v>1220</v>
      </c>
      <c r="E711" s="33" t="s">
        <v>1223</v>
      </c>
      <c r="F711" s="33" t="s">
        <v>29</v>
      </c>
      <c r="G711" s="33">
        <v>2</v>
      </c>
      <c r="H711" s="33" t="s">
        <v>207</v>
      </c>
      <c r="I711" s="33" t="s">
        <v>1222</v>
      </c>
      <c r="J711" s="33" t="s">
        <v>852</v>
      </c>
      <c r="K711" s="33">
        <v>2400</v>
      </c>
      <c r="L711" s="33">
        <v>2400</v>
      </c>
      <c r="M711" s="33"/>
      <c r="N711" s="33" t="s">
        <v>1224</v>
      </c>
    </row>
    <row r="712" ht="30" customHeight="1" spans="1:14">
      <c r="A712" s="37">
        <f>COUNTA($A$4:A711)</f>
        <v>469</v>
      </c>
      <c r="B712" s="37" t="s">
        <v>1193</v>
      </c>
      <c r="C712" s="33" t="s">
        <v>1194</v>
      </c>
      <c r="D712" s="33" t="s">
        <v>1225</v>
      </c>
      <c r="E712" s="33" t="s">
        <v>1226</v>
      </c>
      <c r="F712" s="33" t="s">
        <v>29</v>
      </c>
      <c r="G712" s="33">
        <v>3</v>
      </c>
      <c r="H712" s="33" t="s">
        <v>733</v>
      </c>
      <c r="I712" s="33" t="s">
        <v>1227</v>
      </c>
      <c r="J712" s="33" t="s">
        <v>651</v>
      </c>
      <c r="K712" s="33">
        <v>4480</v>
      </c>
      <c r="L712" s="33">
        <v>4480</v>
      </c>
      <c r="M712" s="33"/>
      <c r="N712" s="33"/>
    </row>
    <row r="713" ht="30" customHeight="1" spans="1:14">
      <c r="A713" s="37">
        <f>COUNTA($A$4:A712)</f>
        <v>470</v>
      </c>
      <c r="B713" s="37" t="s">
        <v>1193</v>
      </c>
      <c r="C713" s="33" t="s">
        <v>1194</v>
      </c>
      <c r="D713" s="33" t="s">
        <v>1228</v>
      </c>
      <c r="E713" s="33" t="s">
        <v>1229</v>
      </c>
      <c r="F713" s="33" t="s">
        <v>29</v>
      </c>
      <c r="G713" s="33">
        <v>5</v>
      </c>
      <c r="H713" s="33" t="s">
        <v>31</v>
      </c>
      <c r="I713" s="33" t="s">
        <v>1230</v>
      </c>
      <c r="J713" s="33" t="s">
        <v>656</v>
      </c>
      <c r="K713" s="33">
        <v>320</v>
      </c>
      <c r="L713" s="33">
        <v>320</v>
      </c>
      <c r="M713" s="33"/>
      <c r="N713" s="33"/>
    </row>
    <row r="714" ht="30" customHeight="1" spans="1:14">
      <c r="A714" s="37">
        <f>COUNTA($A$4:A713)</f>
        <v>471</v>
      </c>
      <c r="B714" s="37" t="s">
        <v>1193</v>
      </c>
      <c r="C714" s="33" t="s">
        <v>1231</v>
      </c>
      <c r="D714" s="33" t="s">
        <v>1232</v>
      </c>
      <c r="E714" s="33" t="s">
        <v>1233</v>
      </c>
      <c r="F714" s="33" t="s">
        <v>56</v>
      </c>
      <c r="G714" s="33">
        <v>2</v>
      </c>
      <c r="H714" s="33" t="s">
        <v>1234</v>
      </c>
      <c r="I714" s="33" t="s">
        <v>1235</v>
      </c>
      <c r="J714" s="33">
        <v>17</v>
      </c>
      <c r="K714" s="33">
        <v>5000</v>
      </c>
      <c r="L714" s="33">
        <v>5000</v>
      </c>
      <c r="M714" s="33"/>
      <c r="N714" s="33"/>
    </row>
    <row r="715" ht="30" customHeight="1" spans="1:14">
      <c r="A715" s="37">
        <f>COUNTA($A$4:A714)</f>
        <v>472</v>
      </c>
      <c r="B715" s="37" t="s">
        <v>1193</v>
      </c>
      <c r="C715" s="33" t="s">
        <v>1236</v>
      </c>
      <c r="D715" s="33" t="s">
        <v>1237</v>
      </c>
      <c r="E715" s="33" t="s">
        <v>1238</v>
      </c>
      <c r="F715" s="33" t="s">
        <v>56</v>
      </c>
      <c r="G715" s="33">
        <v>2</v>
      </c>
      <c r="H715" s="33" t="s">
        <v>31</v>
      </c>
      <c r="I715" s="33" t="s">
        <v>1239</v>
      </c>
      <c r="J715" s="33">
        <v>2.5</v>
      </c>
      <c r="K715" s="33">
        <v>800</v>
      </c>
      <c r="L715" s="33">
        <v>800</v>
      </c>
      <c r="M715" s="33">
        <v>2240</v>
      </c>
      <c r="N715" s="33" t="s">
        <v>1240</v>
      </c>
    </row>
    <row r="716" ht="30" customHeight="1" spans="1:14">
      <c r="A716" s="37">
        <f>COUNTA($A$4:A715)</f>
        <v>473</v>
      </c>
      <c r="B716" s="37" t="s">
        <v>1193</v>
      </c>
      <c r="C716" s="33" t="s">
        <v>1236</v>
      </c>
      <c r="D716" s="33" t="s">
        <v>1237</v>
      </c>
      <c r="E716" s="33" t="s">
        <v>1241</v>
      </c>
      <c r="F716" s="33" t="s">
        <v>56</v>
      </c>
      <c r="G716" s="33">
        <v>3</v>
      </c>
      <c r="H716" s="33" t="s">
        <v>1242</v>
      </c>
      <c r="I716" s="33" t="s">
        <v>1243</v>
      </c>
      <c r="J716" s="33">
        <v>10</v>
      </c>
      <c r="K716" s="33">
        <v>5000</v>
      </c>
      <c r="L716" s="33">
        <v>5000</v>
      </c>
      <c r="M716" s="33"/>
      <c r="N716" s="33"/>
    </row>
    <row r="717" ht="30" customHeight="1" spans="1:14">
      <c r="A717" s="37">
        <f>COUNTA($A$4:A716)</f>
        <v>474</v>
      </c>
      <c r="B717" s="37" t="s">
        <v>1193</v>
      </c>
      <c r="C717" s="33" t="s">
        <v>1236</v>
      </c>
      <c r="D717" s="33" t="s">
        <v>1244</v>
      </c>
      <c r="E717" s="33" t="s">
        <v>1245</v>
      </c>
      <c r="F717" s="33" t="s">
        <v>227</v>
      </c>
      <c r="G717" s="33">
        <v>4</v>
      </c>
      <c r="H717" s="33" t="s">
        <v>41</v>
      </c>
      <c r="I717" s="33" t="s">
        <v>1244</v>
      </c>
      <c r="J717" s="33">
        <v>1</v>
      </c>
      <c r="K717" s="33">
        <v>240</v>
      </c>
      <c r="L717" s="33">
        <v>240</v>
      </c>
      <c r="M717" s="33"/>
      <c r="N717" s="33"/>
    </row>
    <row r="718" ht="26" customHeight="1" spans="1:14">
      <c r="A718" s="85">
        <f>COUNTA($A$4:A717)</f>
        <v>475</v>
      </c>
      <c r="B718" s="85" t="s">
        <v>1193</v>
      </c>
      <c r="C718" s="33" t="s">
        <v>1246</v>
      </c>
      <c r="D718" s="33" t="s">
        <v>1247</v>
      </c>
      <c r="E718" s="33" t="s">
        <v>1248</v>
      </c>
      <c r="F718" s="33" t="s">
        <v>43</v>
      </c>
      <c r="G718" s="33">
        <v>8</v>
      </c>
      <c r="H718" s="33" t="s">
        <v>27</v>
      </c>
      <c r="I718" s="33" t="s">
        <v>1249</v>
      </c>
      <c r="J718" s="33" t="s">
        <v>1250</v>
      </c>
      <c r="K718" s="33">
        <v>2160</v>
      </c>
      <c r="L718" s="33">
        <v>2160</v>
      </c>
      <c r="M718" s="33"/>
      <c r="N718" s="33"/>
    </row>
    <row r="719" ht="26" customHeight="1" spans="1:14">
      <c r="A719" s="105"/>
      <c r="B719" s="105"/>
      <c r="C719" s="33"/>
      <c r="D719" s="33"/>
      <c r="E719" s="33"/>
      <c r="F719" s="33"/>
      <c r="G719" s="33"/>
      <c r="H719" s="33" t="s">
        <v>66</v>
      </c>
      <c r="I719" s="33" t="s">
        <v>1251</v>
      </c>
      <c r="J719" s="33" t="s">
        <v>1252</v>
      </c>
      <c r="K719" s="33">
        <v>630</v>
      </c>
      <c r="L719" s="33">
        <v>630</v>
      </c>
      <c r="M719" s="33"/>
      <c r="N719" s="33"/>
    </row>
    <row r="720" ht="26" customHeight="1" spans="1:14">
      <c r="A720" s="71"/>
      <c r="B720" s="71"/>
      <c r="C720" s="33"/>
      <c r="D720" s="33"/>
      <c r="E720" s="33"/>
      <c r="F720" s="33"/>
      <c r="G720" s="33"/>
      <c r="H720" s="33" t="s">
        <v>31</v>
      </c>
      <c r="I720" s="33" t="s">
        <v>1251</v>
      </c>
      <c r="J720" s="33" t="s">
        <v>656</v>
      </c>
      <c r="K720" s="33">
        <v>240</v>
      </c>
      <c r="L720" s="33">
        <v>240</v>
      </c>
      <c r="M720" s="33"/>
      <c r="N720" s="33"/>
    </row>
    <row r="721" ht="26" customHeight="1" spans="1:14">
      <c r="A721" s="85">
        <f>COUNTA($A$4:A720)</f>
        <v>476</v>
      </c>
      <c r="B721" s="85" t="s">
        <v>1193</v>
      </c>
      <c r="C721" s="33" t="s">
        <v>1246</v>
      </c>
      <c r="D721" s="33" t="s">
        <v>1253</v>
      </c>
      <c r="E721" s="33" t="s">
        <v>1254</v>
      </c>
      <c r="F721" s="33" t="s">
        <v>43</v>
      </c>
      <c r="G721" s="33">
        <v>5</v>
      </c>
      <c r="H721" s="33" t="s">
        <v>31</v>
      </c>
      <c r="I721" s="33" t="s">
        <v>1255</v>
      </c>
      <c r="J721" s="33" t="s">
        <v>683</v>
      </c>
      <c r="K721" s="33">
        <v>720</v>
      </c>
      <c r="L721" s="33">
        <v>720</v>
      </c>
      <c r="M721" s="33"/>
      <c r="N721" s="33" t="s">
        <v>1256</v>
      </c>
    </row>
    <row r="722" ht="26" customHeight="1" spans="1:14">
      <c r="A722" s="71"/>
      <c r="B722" s="71"/>
      <c r="C722" s="33"/>
      <c r="D722" s="33"/>
      <c r="E722" s="33"/>
      <c r="F722" s="33"/>
      <c r="G722" s="33"/>
      <c r="H722" s="33" t="s">
        <v>124</v>
      </c>
      <c r="I722" s="33" t="s">
        <v>1255</v>
      </c>
      <c r="J722" s="33" t="s">
        <v>656</v>
      </c>
      <c r="K722" s="33">
        <v>480</v>
      </c>
      <c r="L722" s="33">
        <v>480</v>
      </c>
      <c r="M722" s="33"/>
      <c r="N722" s="33"/>
    </row>
    <row r="723" ht="30" customHeight="1" spans="1:14">
      <c r="A723" s="37">
        <f>COUNTA($A$4:A722)</f>
        <v>477</v>
      </c>
      <c r="B723" s="37" t="s">
        <v>1193</v>
      </c>
      <c r="C723" s="33" t="s">
        <v>1246</v>
      </c>
      <c r="D723" s="33" t="s">
        <v>1257</v>
      </c>
      <c r="E723" s="33" t="s">
        <v>1258</v>
      </c>
      <c r="F723" s="33" t="s">
        <v>22</v>
      </c>
      <c r="G723" s="33">
        <v>3</v>
      </c>
      <c r="H723" s="33" t="s">
        <v>124</v>
      </c>
      <c r="I723" s="33" t="s">
        <v>1259</v>
      </c>
      <c r="J723" s="33" t="s">
        <v>632</v>
      </c>
      <c r="K723" s="33">
        <v>960</v>
      </c>
      <c r="L723" s="33">
        <v>960</v>
      </c>
      <c r="M723" s="33">
        <v>512</v>
      </c>
      <c r="N723" s="96" t="s">
        <v>1260</v>
      </c>
    </row>
    <row r="724" ht="30" customHeight="1" spans="1:14">
      <c r="A724" s="37">
        <f>COUNTA($A$4:A723)</f>
        <v>478</v>
      </c>
      <c r="B724" s="37" t="s">
        <v>1193</v>
      </c>
      <c r="C724" s="33" t="s">
        <v>1246</v>
      </c>
      <c r="D724" s="33" t="s">
        <v>1253</v>
      </c>
      <c r="E724" s="33" t="s">
        <v>1261</v>
      </c>
      <c r="F724" s="33" t="s">
        <v>26</v>
      </c>
      <c r="G724" s="33">
        <v>1</v>
      </c>
      <c r="H724" s="33" t="s">
        <v>124</v>
      </c>
      <c r="I724" s="33" t="s">
        <v>1255</v>
      </c>
      <c r="J724" s="33" t="s">
        <v>683</v>
      </c>
      <c r="K724" s="33">
        <v>1440</v>
      </c>
      <c r="L724" s="33">
        <v>1440</v>
      </c>
      <c r="M724" s="33"/>
      <c r="N724" s="33"/>
    </row>
    <row r="725" ht="30" customHeight="1" spans="1:14">
      <c r="A725" s="37">
        <f>COUNTA($A$4:A724)</f>
        <v>479</v>
      </c>
      <c r="B725" s="37" t="s">
        <v>1193</v>
      </c>
      <c r="C725" s="33" t="s">
        <v>1246</v>
      </c>
      <c r="D725" s="33" t="s">
        <v>1253</v>
      </c>
      <c r="E725" s="33" t="s">
        <v>1262</v>
      </c>
      <c r="F725" s="33" t="s">
        <v>43</v>
      </c>
      <c r="G725" s="33">
        <v>2</v>
      </c>
      <c r="H725" s="33" t="s">
        <v>124</v>
      </c>
      <c r="I725" s="33" t="s">
        <v>1263</v>
      </c>
      <c r="J725" s="33" t="s">
        <v>1264</v>
      </c>
      <c r="K725" s="33">
        <v>5000</v>
      </c>
      <c r="L725" s="33">
        <v>5000</v>
      </c>
      <c r="M725" s="33"/>
      <c r="N725" s="33"/>
    </row>
    <row r="726" ht="30" customHeight="1" spans="1:14">
      <c r="A726" s="37">
        <f>COUNTA($A$4:A725)</f>
        <v>480</v>
      </c>
      <c r="B726" s="37" t="s">
        <v>1193</v>
      </c>
      <c r="C726" s="37" t="s">
        <v>1265</v>
      </c>
      <c r="D726" s="37" t="s">
        <v>1266</v>
      </c>
      <c r="E726" s="37" t="s">
        <v>1267</v>
      </c>
      <c r="F726" s="37" t="s">
        <v>56</v>
      </c>
      <c r="G726" s="37">
        <v>4</v>
      </c>
      <c r="H726" s="37" t="s">
        <v>31</v>
      </c>
      <c r="I726" s="37" t="s">
        <v>1266</v>
      </c>
      <c r="J726" s="37">
        <v>1.6</v>
      </c>
      <c r="K726" s="37">
        <v>512</v>
      </c>
      <c r="L726" s="37">
        <v>512</v>
      </c>
      <c r="M726" s="37"/>
      <c r="N726" s="37" t="s">
        <v>1268</v>
      </c>
    </row>
    <row r="727" ht="30" customHeight="1" spans="1:14">
      <c r="A727" s="37">
        <f>COUNTA($A$4:A726)</f>
        <v>481</v>
      </c>
      <c r="B727" s="37" t="s">
        <v>1193</v>
      </c>
      <c r="C727" s="37" t="s">
        <v>1265</v>
      </c>
      <c r="D727" s="37" t="s">
        <v>1269</v>
      </c>
      <c r="E727" s="37" t="s">
        <v>1270</v>
      </c>
      <c r="F727" s="37" t="s">
        <v>22</v>
      </c>
      <c r="G727" s="37">
        <v>1</v>
      </c>
      <c r="H727" s="37" t="s">
        <v>94</v>
      </c>
      <c r="I727" s="37" t="s">
        <v>1271</v>
      </c>
      <c r="J727" s="37">
        <v>0.7</v>
      </c>
      <c r="K727" s="37">
        <v>336</v>
      </c>
      <c r="L727" s="37">
        <v>336</v>
      </c>
      <c r="M727" s="37"/>
      <c r="N727" s="37"/>
    </row>
    <row r="728" ht="30" customHeight="1" spans="1:14">
      <c r="A728" s="37">
        <f>COUNTA($A$4:A727)</f>
        <v>482</v>
      </c>
      <c r="B728" s="37" t="s">
        <v>1193</v>
      </c>
      <c r="C728" s="37" t="s">
        <v>1265</v>
      </c>
      <c r="D728" s="37" t="s">
        <v>1272</v>
      </c>
      <c r="E728" s="37" t="s">
        <v>1273</v>
      </c>
      <c r="F728" s="37" t="s">
        <v>22</v>
      </c>
      <c r="G728" s="37">
        <v>5</v>
      </c>
      <c r="H728" s="37" t="s">
        <v>66</v>
      </c>
      <c r="I728" s="37" t="s">
        <v>1272</v>
      </c>
      <c r="J728" s="37" t="s">
        <v>1014</v>
      </c>
      <c r="K728" s="37">
        <v>240</v>
      </c>
      <c r="L728" s="37">
        <v>240</v>
      </c>
      <c r="M728" s="37"/>
      <c r="N728" s="37"/>
    </row>
    <row r="729" ht="30" customHeight="1" spans="1:14">
      <c r="A729" s="37">
        <f>COUNTA($A$4:A728)</f>
        <v>483</v>
      </c>
      <c r="B729" s="37" t="s">
        <v>1193</v>
      </c>
      <c r="C729" s="37" t="s">
        <v>1265</v>
      </c>
      <c r="D729" s="37" t="s">
        <v>1274</v>
      </c>
      <c r="E729" s="37" t="s">
        <v>1275</v>
      </c>
      <c r="F729" s="37" t="s">
        <v>22</v>
      </c>
      <c r="G729" s="37">
        <v>4</v>
      </c>
      <c r="H729" s="37" t="s">
        <v>66</v>
      </c>
      <c r="I729" s="37" t="s">
        <v>1274</v>
      </c>
      <c r="J729" s="37" t="s">
        <v>1276</v>
      </c>
      <c r="K729" s="37">
        <v>624</v>
      </c>
      <c r="L729" s="37">
        <v>624</v>
      </c>
      <c r="M729" s="37"/>
      <c r="N729" s="37"/>
    </row>
    <row r="730" ht="26" customHeight="1" spans="1:14">
      <c r="A730" s="85">
        <f>COUNTA($A$4:A729)</f>
        <v>484</v>
      </c>
      <c r="B730" s="85" t="s">
        <v>1193</v>
      </c>
      <c r="C730" s="37" t="s">
        <v>1265</v>
      </c>
      <c r="D730" s="37" t="s">
        <v>1274</v>
      </c>
      <c r="E730" s="37" t="s">
        <v>1277</v>
      </c>
      <c r="F730" s="37" t="s">
        <v>22</v>
      </c>
      <c r="G730" s="37">
        <v>3</v>
      </c>
      <c r="H730" s="37" t="s">
        <v>157</v>
      </c>
      <c r="I730" s="37" t="s">
        <v>1274</v>
      </c>
      <c r="J730" s="37" t="s">
        <v>693</v>
      </c>
      <c r="K730" s="37">
        <v>1120</v>
      </c>
      <c r="L730" s="37">
        <v>1120</v>
      </c>
      <c r="M730" s="37"/>
      <c r="N730" s="37" t="s">
        <v>1278</v>
      </c>
    </row>
    <row r="731" ht="26" customHeight="1" spans="1:14">
      <c r="A731" s="71"/>
      <c r="B731" s="71"/>
      <c r="C731" s="37"/>
      <c r="D731" s="37"/>
      <c r="E731" s="37"/>
      <c r="F731" s="37"/>
      <c r="G731" s="37"/>
      <c r="H731" s="37" t="s">
        <v>31</v>
      </c>
      <c r="I731" s="37" t="s">
        <v>1274</v>
      </c>
      <c r="J731" s="37" t="s">
        <v>615</v>
      </c>
      <c r="K731" s="37">
        <v>640</v>
      </c>
      <c r="L731" s="37">
        <v>640</v>
      </c>
      <c r="M731" s="37"/>
      <c r="N731" s="37"/>
    </row>
    <row r="732" ht="26" customHeight="1" spans="1:14">
      <c r="A732" s="85">
        <f>COUNTA($A$4:A731)</f>
        <v>485</v>
      </c>
      <c r="B732" s="85" t="s">
        <v>1193</v>
      </c>
      <c r="C732" s="37" t="s">
        <v>1265</v>
      </c>
      <c r="D732" s="37" t="s">
        <v>1272</v>
      </c>
      <c r="E732" s="37" t="s">
        <v>1279</v>
      </c>
      <c r="F732" s="37" t="s">
        <v>49</v>
      </c>
      <c r="G732" s="37">
        <v>2</v>
      </c>
      <c r="H732" s="37" t="s">
        <v>66</v>
      </c>
      <c r="I732" s="37" t="s">
        <v>1272</v>
      </c>
      <c r="J732" s="37" t="s">
        <v>1280</v>
      </c>
      <c r="K732" s="37">
        <v>336</v>
      </c>
      <c r="L732" s="37">
        <v>336</v>
      </c>
      <c r="M732" s="37"/>
      <c r="N732" s="37"/>
    </row>
    <row r="733" ht="26" customHeight="1" spans="1:14">
      <c r="A733" s="105"/>
      <c r="B733" s="105"/>
      <c r="C733" s="37"/>
      <c r="D733" s="37"/>
      <c r="E733" s="37"/>
      <c r="F733" s="37"/>
      <c r="G733" s="37"/>
      <c r="H733" s="37" t="s">
        <v>31</v>
      </c>
      <c r="I733" s="37" t="s">
        <v>1272</v>
      </c>
      <c r="J733" s="37" t="s">
        <v>700</v>
      </c>
      <c r="K733" s="37">
        <v>576</v>
      </c>
      <c r="L733" s="37">
        <v>576</v>
      </c>
      <c r="M733" s="37"/>
      <c r="N733" s="37"/>
    </row>
    <row r="734" ht="26" customHeight="1" spans="1:14">
      <c r="A734" s="71"/>
      <c r="B734" s="71"/>
      <c r="C734" s="37"/>
      <c r="D734" s="37"/>
      <c r="E734" s="37"/>
      <c r="F734" s="37"/>
      <c r="G734" s="37"/>
      <c r="H734" s="37" t="s">
        <v>114</v>
      </c>
      <c r="I734" s="37" t="s">
        <v>1272</v>
      </c>
      <c r="J734" s="37" t="s">
        <v>639</v>
      </c>
      <c r="K734" s="37">
        <v>576</v>
      </c>
      <c r="L734" s="37">
        <v>576</v>
      </c>
      <c r="M734" s="37"/>
      <c r="N734" s="37"/>
    </row>
    <row r="735" ht="26" customHeight="1" spans="1:14">
      <c r="A735" s="85">
        <f>COUNTA($A$4:A734)</f>
        <v>486</v>
      </c>
      <c r="B735" s="85" t="s">
        <v>1193</v>
      </c>
      <c r="C735" s="37" t="s">
        <v>1265</v>
      </c>
      <c r="D735" s="37" t="s">
        <v>1281</v>
      </c>
      <c r="E735" s="37" t="s">
        <v>1282</v>
      </c>
      <c r="F735" s="37" t="s">
        <v>22</v>
      </c>
      <c r="G735" s="37">
        <v>6</v>
      </c>
      <c r="H735" s="119" t="s">
        <v>41</v>
      </c>
      <c r="I735" s="37" t="s">
        <v>655</v>
      </c>
      <c r="J735" s="37" t="s">
        <v>656</v>
      </c>
      <c r="K735" s="37">
        <v>320</v>
      </c>
      <c r="L735" s="37">
        <v>320</v>
      </c>
      <c r="M735" s="37"/>
      <c r="N735" s="37" t="s">
        <v>1283</v>
      </c>
    </row>
    <row r="736" ht="26" customHeight="1" spans="1:14">
      <c r="A736" s="71"/>
      <c r="B736" s="71"/>
      <c r="C736" s="37"/>
      <c r="D736" s="37"/>
      <c r="E736" s="37"/>
      <c r="F736" s="37"/>
      <c r="G736" s="37"/>
      <c r="H736" s="37" t="s">
        <v>46</v>
      </c>
      <c r="I736" s="37" t="s">
        <v>655</v>
      </c>
      <c r="J736" s="37" t="s">
        <v>615</v>
      </c>
      <c r="K736" s="37">
        <v>1280</v>
      </c>
      <c r="L736" s="37">
        <v>1280</v>
      </c>
      <c r="M736" s="37"/>
      <c r="N736" s="37"/>
    </row>
  </sheetData>
  <mergeCells count="1841">
    <mergeCell ref="A1:C1"/>
    <mergeCell ref="A2:N2"/>
    <mergeCell ref="A3:N3"/>
    <mergeCell ref="A7:A9"/>
    <mergeCell ref="A11:A13"/>
    <mergeCell ref="A19:A21"/>
    <mergeCell ref="A22:A25"/>
    <mergeCell ref="A26:A27"/>
    <mergeCell ref="A31:A32"/>
    <mergeCell ref="A33:A34"/>
    <mergeCell ref="A39:A41"/>
    <mergeCell ref="A42:A43"/>
    <mergeCell ref="A47:A48"/>
    <mergeCell ref="A52:A54"/>
    <mergeCell ref="A55:A56"/>
    <mergeCell ref="A59:A61"/>
    <mergeCell ref="A62:A64"/>
    <mergeCell ref="A65:A66"/>
    <mergeCell ref="A71:A73"/>
    <mergeCell ref="A74:A75"/>
    <mergeCell ref="A76:A77"/>
    <mergeCell ref="A79:A80"/>
    <mergeCell ref="A81:A82"/>
    <mergeCell ref="A84:A85"/>
    <mergeCell ref="A89:A90"/>
    <mergeCell ref="A92:A94"/>
    <mergeCell ref="A95:A96"/>
    <mergeCell ref="A97:A99"/>
    <mergeCell ref="A102:A105"/>
    <mergeCell ref="A106:A107"/>
    <mergeCell ref="A109:A112"/>
    <mergeCell ref="A113:A115"/>
    <mergeCell ref="A116:A117"/>
    <mergeCell ref="A119:A121"/>
    <mergeCell ref="A122:A123"/>
    <mergeCell ref="A125:A127"/>
    <mergeCell ref="A129:A132"/>
    <mergeCell ref="A134:A135"/>
    <mergeCell ref="A136:A139"/>
    <mergeCell ref="A144:A146"/>
    <mergeCell ref="A150:A151"/>
    <mergeCell ref="A153:A154"/>
    <mergeCell ref="A155:A156"/>
    <mergeCell ref="A158:A160"/>
    <mergeCell ref="A162:A163"/>
    <mergeCell ref="A167:A168"/>
    <mergeCell ref="A169:A170"/>
    <mergeCell ref="A173:A175"/>
    <mergeCell ref="A176:A178"/>
    <mergeCell ref="A185:A186"/>
    <mergeCell ref="A187:A188"/>
    <mergeCell ref="A189:A190"/>
    <mergeCell ref="A191:A192"/>
    <mergeCell ref="A202:A203"/>
    <mergeCell ref="A204:A205"/>
    <mergeCell ref="A208:A211"/>
    <mergeCell ref="A216:A217"/>
    <mergeCell ref="A220:A221"/>
    <mergeCell ref="A222:A223"/>
    <mergeCell ref="A226:A227"/>
    <mergeCell ref="A229:A230"/>
    <mergeCell ref="A231:A232"/>
    <mergeCell ref="A234:A235"/>
    <mergeCell ref="A237:A239"/>
    <mergeCell ref="A245:A246"/>
    <mergeCell ref="A247:A248"/>
    <mergeCell ref="A249:A250"/>
    <mergeCell ref="A251:A252"/>
    <mergeCell ref="A253:A254"/>
    <mergeCell ref="A255:A256"/>
    <mergeCell ref="A261:A263"/>
    <mergeCell ref="A267:A268"/>
    <mergeCell ref="A270:A271"/>
    <mergeCell ref="A272:A273"/>
    <mergeCell ref="A275:A276"/>
    <mergeCell ref="A278:A279"/>
    <mergeCell ref="A280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301:A302"/>
    <mergeCell ref="A304:A305"/>
    <mergeCell ref="A307:A308"/>
    <mergeCell ref="A310:A311"/>
    <mergeCell ref="A312:A313"/>
    <mergeCell ref="A321:A322"/>
    <mergeCell ref="A323:A324"/>
    <mergeCell ref="A325:A326"/>
    <mergeCell ref="A328:A329"/>
    <mergeCell ref="A332:A333"/>
    <mergeCell ref="A334:A335"/>
    <mergeCell ref="A337:A338"/>
    <mergeCell ref="A341:A342"/>
    <mergeCell ref="A343:A345"/>
    <mergeCell ref="A354:A356"/>
    <mergeCell ref="A357:A359"/>
    <mergeCell ref="A360:A361"/>
    <mergeCell ref="A363:A364"/>
    <mergeCell ref="A366:A367"/>
    <mergeCell ref="A368:A369"/>
    <mergeCell ref="A370:A371"/>
    <mergeCell ref="A378:A379"/>
    <mergeCell ref="A381:A382"/>
    <mergeCell ref="A386:A387"/>
    <mergeCell ref="A390:A391"/>
    <mergeCell ref="A393:A394"/>
    <mergeCell ref="A395:A396"/>
    <mergeCell ref="A398:A399"/>
    <mergeCell ref="A400:A401"/>
    <mergeCell ref="A405:A407"/>
    <mergeCell ref="A409:A410"/>
    <mergeCell ref="A412:A413"/>
    <mergeCell ref="A416:A417"/>
    <mergeCell ref="A418:A421"/>
    <mergeCell ref="A423:A424"/>
    <mergeCell ref="A439:A440"/>
    <mergeCell ref="A445:A446"/>
    <mergeCell ref="A447:A448"/>
    <mergeCell ref="A449:A450"/>
    <mergeCell ref="A451:A452"/>
    <mergeCell ref="A455:A456"/>
    <mergeCell ref="A463:A465"/>
    <mergeCell ref="A466:A467"/>
    <mergeCell ref="A468:A471"/>
    <mergeCell ref="A472:A473"/>
    <mergeCell ref="A475:A477"/>
    <mergeCell ref="A480:A481"/>
    <mergeCell ref="A488:A489"/>
    <mergeCell ref="A490:A492"/>
    <mergeCell ref="A494:A495"/>
    <mergeCell ref="A507:A508"/>
    <mergeCell ref="A509:A510"/>
    <mergeCell ref="A513:A514"/>
    <mergeCell ref="A515:A517"/>
    <mergeCell ref="A519:A520"/>
    <mergeCell ref="A521:A522"/>
    <mergeCell ref="A523:A524"/>
    <mergeCell ref="A526:A527"/>
    <mergeCell ref="A528:A530"/>
    <mergeCell ref="A531:A533"/>
    <mergeCell ref="A534:A537"/>
    <mergeCell ref="A538:A539"/>
    <mergeCell ref="A541:A542"/>
    <mergeCell ref="A553:A554"/>
    <mergeCell ref="A555:A557"/>
    <mergeCell ref="A558:A559"/>
    <mergeCell ref="A560:A561"/>
    <mergeCell ref="A562:A563"/>
    <mergeCell ref="A565:A566"/>
    <mergeCell ref="A578:A579"/>
    <mergeCell ref="A580:A581"/>
    <mergeCell ref="A582:A583"/>
    <mergeCell ref="A590:A592"/>
    <mergeCell ref="A598:A600"/>
    <mergeCell ref="A602:A605"/>
    <mergeCell ref="A607:A608"/>
    <mergeCell ref="A609:A611"/>
    <mergeCell ref="A612:A614"/>
    <mergeCell ref="A616:A618"/>
    <mergeCell ref="A625:A627"/>
    <mergeCell ref="A628:A629"/>
    <mergeCell ref="A642:A646"/>
    <mergeCell ref="A650:A652"/>
    <mergeCell ref="A654:A655"/>
    <mergeCell ref="A657:A658"/>
    <mergeCell ref="A660:A661"/>
    <mergeCell ref="A666:A667"/>
    <mergeCell ref="A674:A675"/>
    <mergeCell ref="A677:A678"/>
    <mergeCell ref="A685:A686"/>
    <mergeCell ref="A690:A692"/>
    <mergeCell ref="A693:A694"/>
    <mergeCell ref="A700:A701"/>
    <mergeCell ref="A703:A704"/>
    <mergeCell ref="A708:A709"/>
    <mergeCell ref="A718:A720"/>
    <mergeCell ref="A721:A722"/>
    <mergeCell ref="A730:A731"/>
    <mergeCell ref="A732:A734"/>
    <mergeCell ref="A735:A736"/>
    <mergeCell ref="B7:B9"/>
    <mergeCell ref="B11:B13"/>
    <mergeCell ref="B19:B21"/>
    <mergeCell ref="B22:B25"/>
    <mergeCell ref="B26:B27"/>
    <mergeCell ref="B31:B32"/>
    <mergeCell ref="B33:B34"/>
    <mergeCell ref="B39:B41"/>
    <mergeCell ref="B42:B43"/>
    <mergeCell ref="B47:B48"/>
    <mergeCell ref="B52:B54"/>
    <mergeCell ref="B55:B56"/>
    <mergeCell ref="B59:B61"/>
    <mergeCell ref="B62:B64"/>
    <mergeCell ref="B65:B66"/>
    <mergeCell ref="B71:B73"/>
    <mergeCell ref="B74:B75"/>
    <mergeCell ref="B76:B77"/>
    <mergeCell ref="B79:B80"/>
    <mergeCell ref="B81:B82"/>
    <mergeCell ref="B84:B85"/>
    <mergeCell ref="B89:B90"/>
    <mergeCell ref="B92:B94"/>
    <mergeCell ref="B95:B96"/>
    <mergeCell ref="B97:B99"/>
    <mergeCell ref="B102:B105"/>
    <mergeCell ref="B106:B107"/>
    <mergeCell ref="B109:B112"/>
    <mergeCell ref="B113:B115"/>
    <mergeCell ref="B116:B117"/>
    <mergeCell ref="B119:B121"/>
    <mergeCell ref="B122:B123"/>
    <mergeCell ref="B125:B127"/>
    <mergeCell ref="B129:B132"/>
    <mergeCell ref="B134:B135"/>
    <mergeCell ref="B136:B139"/>
    <mergeCell ref="B144:B146"/>
    <mergeCell ref="B150:B151"/>
    <mergeCell ref="B153:B154"/>
    <mergeCell ref="B155:B156"/>
    <mergeCell ref="B158:B160"/>
    <mergeCell ref="B162:B163"/>
    <mergeCell ref="B167:B168"/>
    <mergeCell ref="B169:B170"/>
    <mergeCell ref="B173:B175"/>
    <mergeCell ref="B176:B178"/>
    <mergeCell ref="B185:B186"/>
    <mergeCell ref="B187:B188"/>
    <mergeCell ref="B189:B190"/>
    <mergeCell ref="B191:B192"/>
    <mergeCell ref="B202:B203"/>
    <mergeCell ref="B204:B205"/>
    <mergeCell ref="B208:B211"/>
    <mergeCell ref="B216:B217"/>
    <mergeCell ref="B220:B221"/>
    <mergeCell ref="B222:B223"/>
    <mergeCell ref="B226:B227"/>
    <mergeCell ref="B229:B230"/>
    <mergeCell ref="B231:B232"/>
    <mergeCell ref="B234:B235"/>
    <mergeCell ref="B237:B239"/>
    <mergeCell ref="B245:B246"/>
    <mergeCell ref="B247:B248"/>
    <mergeCell ref="B249:B250"/>
    <mergeCell ref="B251:B252"/>
    <mergeCell ref="B253:B254"/>
    <mergeCell ref="B255:B256"/>
    <mergeCell ref="B261:B263"/>
    <mergeCell ref="B267:B268"/>
    <mergeCell ref="B270:B271"/>
    <mergeCell ref="B272:B273"/>
    <mergeCell ref="B275:B276"/>
    <mergeCell ref="B278:B279"/>
    <mergeCell ref="B280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301:B302"/>
    <mergeCell ref="B304:B305"/>
    <mergeCell ref="B307:B308"/>
    <mergeCell ref="B310:B311"/>
    <mergeCell ref="B312:B313"/>
    <mergeCell ref="B321:B322"/>
    <mergeCell ref="B323:B324"/>
    <mergeCell ref="B325:B326"/>
    <mergeCell ref="B328:B329"/>
    <mergeCell ref="B332:B333"/>
    <mergeCell ref="B334:B335"/>
    <mergeCell ref="B337:B338"/>
    <mergeCell ref="B341:B342"/>
    <mergeCell ref="B343:B345"/>
    <mergeCell ref="B354:B356"/>
    <mergeCell ref="B357:B359"/>
    <mergeCell ref="B360:B361"/>
    <mergeCell ref="B363:B364"/>
    <mergeCell ref="B366:B367"/>
    <mergeCell ref="B368:B369"/>
    <mergeCell ref="B370:B371"/>
    <mergeCell ref="B378:B379"/>
    <mergeCell ref="B381:B382"/>
    <mergeCell ref="B386:B387"/>
    <mergeCell ref="B390:B391"/>
    <mergeCell ref="B393:B394"/>
    <mergeCell ref="B395:B396"/>
    <mergeCell ref="B398:B399"/>
    <mergeCell ref="B400:B401"/>
    <mergeCell ref="B405:B407"/>
    <mergeCell ref="B409:B410"/>
    <mergeCell ref="B412:B413"/>
    <mergeCell ref="B416:B417"/>
    <mergeCell ref="B418:B421"/>
    <mergeCell ref="B423:B424"/>
    <mergeCell ref="B439:B440"/>
    <mergeCell ref="B445:B446"/>
    <mergeCell ref="B447:B448"/>
    <mergeCell ref="B449:B450"/>
    <mergeCell ref="B451:B452"/>
    <mergeCell ref="B455:B456"/>
    <mergeCell ref="B463:B465"/>
    <mergeCell ref="B466:B467"/>
    <mergeCell ref="B468:B471"/>
    <mergeCell ref="B472:B473"/>
    <mergeCell ref="B475:B477"/>
    <mergeCell ref="B480:B481"/>
    <mergeCell ref="B488:B489"/>
    <mergeCell ref="B490:B492"/>
    <mergeCell ref="B494:B495"/>
    <mergeCell ref="B507:B508"/>
    <mergeCell ref="B509:B510"/>
    <mergeCell ref="B513:B514"/>
    <mergeCell ref="B515:B517"/>
    <mergeCell ref="B519:B520"/>
    <mergeCell ref="B521:B522"/>
    <mergeCell ref="B523:B524"/>
    <mergeCell ref="B526:B527"/>
    <mergeCell ref="B528:B530"/>
    <mergeCell ref="B531:B533"/>
    <mergeCell ref="B534:B537"/>
    <mergeCell ref="B538:B539"/>
    <mergeCell ref="B541:B542"/>
    <mergeCell ref="B553:B554"/>
    <mergeCell ref="B555:B557"/>
    <mergeCell ref="B558:B559"/>
    <mergeCell ref="B560:B561"/>
    <mergeCell ref="B562:B563"/>
    <mergeCell ref="B565:B566"/>
    <mergeCell ref="B578:B579"/>
    <mergeCell ref="B580:B581"/>
    <mergeCell ref="B582:B583"/>
    <mergeCell ref="B590:B592"/>
    <mergeCell ref="B598:B600"/>
    <mergeCell ref="B602:B605"/>
    <mergeCell ref="B607:B608"/>
    <mergeCell ref="B609:B611"/>
    <mergeCell ref="B612:B614"/>
    <mergeCell ref="B616:B618"/>
    <mergeCell ref="B625:B627"/>
    <mergeCell ref="B628:B629"/>
    <mergeCell ref="B642:B646"/>
    <mergeCell ref="B650:B652"/>
    <mergeCell ref="B654:B655"/>
    <mergeCell ref="B657:B658"/>
    <mergeCell ref="B660:B661"/>
    <mergeCell ref="B666:B667"/>
    <mergeCell ref="B674:B675"/>
    <mergeCell ref="B677:B678"/>
    <mergeCell ref="B685:B686"/>
    <mergeCell ref="B690:B692"/>
    <mergeCell ref="B693:B694"/>
    <mergeCell ref="B700:B701"/>
    <mergeCell ref="B703:B704"/>
    <mergeCell ref="B708:B709"/>
    <mergeCell ref="B718:B720"/>
    <mergeCell ref="B721:B722"/>
    <mergeCell ref="B730:B731"/>
    <mergeCell ref="B732:B734"/>
    <mergeCell ref="B735:B736"/>
    <mergeCell ref="C7:C9"/>
    <mergeCell ref="C11:C13"/>
    <mergeCell ref="C19:C21"/>
    <mergeCell ref="C22:C25"/>
    <mergeCell ref="C26:C27"/>
    <mergeCell ref="C31:C32"/>
    <mergeCell ref="C33:C34"/>
    <mergeCell ref="C39:C41"/>
    <mergeCell ref="C42:C43"/>
    <mergeCell ref="C47:C48"/>
    <mergeCell ref="C52:C54"/>
    <mergeCell ref="C55:C56"/>
    <mergeCell ref="C59:C61"/>
    <mergeCell ref="C62:C64"/>
    <mergeCell ref="C65:C66"/>
    <mergeCell ref="C71:C73"/>
    <mergeCell ref="C74:C75"/>
    <mergeCell ref="C76:C77"/>
    <mergeCell ref="C79:C80"/>
    <mergeCell ref="C81:C82"/>
    <mergeCell ref="C84:C85"/>
    <mergeCell ref="C89:C90"/>
    <mergeCell ref="C92:C94"/>
    <mergeCell ref="C95:C96"/>
    <mergeCell ref="C97:C99"/>
    <mergeCell ref="C102:C105"/>
    <mergeCell ref="C106:C107"/>
    <mergeCell ref="C109:C112"/>
    <mergeCell ref="C113:C115"/>
    <mergeCell ref="C116:C117"/>
    <mergeCell ref="C119:C121"/>
    <mergeCell ref="C122:C123"/>
    <mergeCell ref="C125:C127"/>
    <mergeCell ref="C129:C132"/>
    <mergeCell ref="C134:C135"/>
    <mergeCell ref="C136:C139"/>
    <mergeCell ref="C144:C146"/>
    <mergeCell ref="C150:C151"/>
    <mergeCell ref="C153:C154"/>
    <mergeCell ref="C155:C156"/>
    <mergeCell ref="C158:C160"/>
    <mergeCell ref="C162:C163"/>
    <mergeCell ref="C167:C168"/>
    <mergeCell ref="C169:C170"/>
    <mergeCell ref="C173:C175"/>
    <mergeCell ref="C176:C178"/>
    <mergeCell ref="C185:C186"/>
    <mergeCell ref="C187:C188"/>
    <mergeCell ref="C189:C190"/>
    <mergeCell ref="C191:C192"/>
    <mergeCell ref="C202:C203"/>
    <mergeCell ref="C204:C205"/>
    <mergeCell ref="C208:C211"/>
    <mergeCell ref="C216:C217"/>
    <mergeCell ref="C220:C221"/>
    <mergeCell ref="C222:C223"/>
    <mergeCell ref="C226:C227"/>
    <mergeCell ref="C229:C230"/>
    <mergeCell ref="C231:C232"/>
    <mergeCell ref="C234:C235"/>
    <mergeCell ref="C237:C239"/>
    <mergeCell ref="C245:C246"/>
    <mergeCell ref="C247:C248"/>
    <mergeCell ref="C249:C250"/>
    <mergeCell ref="C251:C252"/>
    <mergeCell ref="C253:C254"/>
    <mergeCell ref="C255:C256"/>
    <mergeCell ref="C261:C263"/>
    <mergeCell ref="C267:C268"/>
    <mergeCell ref="C270:C271"/>
    <mergeCell ref="C272:C273"/>
    <mergeCell ref="C275:C276"/>
    <mergeCell ref="C278:C279"/>
    <mergeCell ref="C280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301:C302"/>
    <mergeCell ref="C304:C305"/>
    <mergeCell ref="C307:C308"/>
    <mergeCell ref="C310:C311"/>
    <mergeCell ref="C312:C313"/>
    <mergeCell ref="C321:C322"/>
    <mergeCell ref="C323:C324"/>
    <mergeCell ref="C325:C326"/>
    <mergeCell ref="C328:C329"/>
    <mergeCell ref="C332:C333"/>
    <mergeCell ref="C334:C335"/>
    <mergeCell ref="C337:C338"/>
    <mergeCell ref="C341:C342"/>
    <mergeCell ref="C343:C345"/>
    <mergeCell ref="C354:C356"/>
    <mergeCell ref="C357:C359"/>
    <mergeCell ref="C360:C361"/>
    <mergeCell ref="C363:C364"/>
    <mergeCell ref="C366:C367"/>
    <mergeCell ref="C368:C369"/>
    <mergeCell ref="C370:C371"/>
    <mergeCell ref="C378:C379"/>
    <mergeCell ref="C381:C382"/>
    <mergeCell ref="C386:C387"/>
    <mergeCell ref="C390:C391"/>
    <mergeCell ref="C393:C394"/>
    <mergeCell ref="C395:C396"/>
    <mergeCell ref="C398:C399"/>
    <mergeCell ref="C400:C401"/>
    <mergeCell ref="C405:C407"/>
    <mergeCell ref="C409:C410"/>
    <mergeCell ref="C412:C413"/>
    <mergeCell ref="C416:C417"/>
    <mergeCell ref="C418:C421"/>
    <mergeCell ref="C423:C424"/>
    <mergeCell ref="C439:C440"/>
    <mergeCell ref="C445:C446"/>
    <mergeCell ref="C447:C448"/>
    <mergeCell ref="C449:C450"/>
    <mergeCell ref="C451:C452"/>
    <mergeCell ref="C455:C456"/>
    <mergeCell ref="C463:C465"/>
    <mergeCell ref="C466:C467"/>
    <mergeCell ref="C468:C471"/>
    <mergeCell ref="C472:C473"/>
    <mergeCell ref="C475:C477"/>
    <mergeCell ref="C480:C481"/>
    <mergeCell ref="C488:C489"/>
    <mergeCell ref="C490:C492"/>
    <mergeCell ref="C494:C495"/>
    <mergeCell ref="C507:C508"/>
    <mergeCell ref="C509:C510"/>
    <mergeCell ref="C513:C514"/>
    <mergeCell ref="C515:C517"/>
    <mergeCell ref="C519:C520"/>
    <mergeCell ref="C521:C522"/>
    <mergeCell ref="C523:C524"/>
    <mergeCell ref="C526:C527"/>
    <mergeCell ref="C528:C530"/>
    <mergeCell ref="C531:C533"/>
    <mergeCell ref="C534:C537"/>
    <mergeCell ref="C538:C539"/>
    <mergeCell ref="C541:C542"/>
    <mergeCell ref="C553:C554"/>
    <mergeCell ref="C555:C557"/>
    <mergeCell ref="C558:C559"/>
    <mergeCell ref="C560:C561"/>
    <mergeCell ref="C562:C563"/>
    <mergeCell ref="C565:C566"/>
    <mergeCell ref="C578:C579"/>
    <mergeCell ref="C580:C581"/>
    <mergeCell ref="C582:C583"/>
    <mergeCell ref="C590:C592"/>
    <mergeCell ref="C598:C600"/>
    <mergeCell ref="C602:C605"/>
    <mergeCell ref="C607:C608"/>
    <mergeCell ref="C609:C611"/>
    <mergeCell ref="C612:C614"/>
    <mergeCell ref="C616:C618"/>
    <mergeCell ref="C625:C627"/>
    <mergeCell ref="C628:C629"/>
    <mergeCell ref="C642:C646"/>
    <mergeCell ref="C650:C652"/>
    <mergeCell ref="C654:C655"/>
    <mergeCell ref="C657:C658"/>
    <mergeCell ref="C660:C661"/>
    <mergeCell ref="C666:C667"/>
    <mergeCell ref="C674:C675"/>
    <mergeCell ref="C677:C678"/>
    <mergeCell ref="C685:C686"/>
    <mergeCell ref="C690:C692"/>
    <mergeCell ref="C693:C694"/>
    <mergeCell ref="C700:C701"/>
    <mergeCell ref="C703:C704"/>
    <mergeCell ref="C708:C709"/>
    <mergeCell ref="C718:C720"/>
    <mergeCell ref="C721:C722"/>
    <mergeCell ref="C730:C731"/>
    <mergeCell ref="C732:C734"/>
    <mergeCell ref="C735:C736"/>
    <mergeCell ref="D7:D9"/>
    <mergeCell ref="D11:D13"/>
    <mergeCell ref="D19:D21"/>
    <mergeCell ref="D22:D25"/>
    <mergeCell ref="D26:D27"/>
    <mergeCell ref="D31:D32"/>
    <mergeCell ref="D33:D34"/>
    <mergeCell ref="D39:D41"/>
    <mergeCell ref="D42:D43"/>
    <mergeCell ref="D47:D48"/>
    <mergeCell ref="D52:D54"/>
    <mergeCell ref="D55:D56"/>
    <mergeCell ref="D59:D61"/>
    <mergeCell ref="D62:D64"/>
    <mergeCell ref="D65:D66"/>
    <mergeCell ref="D71:D73"/>
    <mergeCell ref="D74:D75"/>
    <mergeCell ref="D76:D77"/>
    <mergeCell ref="D79:D80"/>
    <mergeCell ref="D81:D82"/>
    <mergeCell ref="D84:D85"/>
    <mergeCell ref="D89:D90"/>
    <mergeCell ref="D92:D94"/>
    <mergeCell ref="D95:D96"/>
    <mergeCell ref="D97:D99"/>
    <mergeCell ref="D102:D105"/>
    <mergeCell ref="D106:D107"/>
    <mergeCell ref="D109:D112"/>
    <mergeCell ref="D113:D115"/>
    <mergeCell ref="D116:D117"/>
    <mergeCell ref="D119:D121"/>
    <mergeCell ref="D122:D123"/>
    <mergeCell ref="D125:D127"/>
    <mergeCell ref="D129:D132"/>
    <mergeCell ref="D134:D135"/>
    <mergeCell ref="D136:D139"/>
    <mergeCell ref="D144:D146"/>
    <mergeCell ref="D150:D151"/>
    <mergeCell ref="D153:D154"/>
    <mergeCell ref="D155:D156"/>
    <mergeCell ref="D158:D160"/>
    <mergeCell ref="D162:D163"/>
    <mergeCell ref="D167:D168"/>
    <mergeCell ref="D169:D170"/>
    <mergeCell ref="D173:D175"/>
    <mergeCell ref="D176:D178"/>
    <mergeCell ref="D185:D186"/>
    <mergeCell ref="D187:D188"/>
    <mergeCell ref="D189:D190"/>
    <mergeCell ref="D191:D192"/>
    <mergeCell ref="D202:D203"/>
    <mergeCell ref="D204:D205"/>
    <mergeCell ref="D208:D211"/>
    <mergeCell ref="D216:D217"/>
    <mergeCell ref="D220:D221"/>
    <mergeCell ref="D222:D223"/>
    <mergeCell ref="D226:D227"/>
    <mergeCell ref="D229:D230"/>
    <mergeCell ref="D231:D232"/>
    <mergeCell ref="D234:D235"/>
    <mergeCell ref="D237:D239"/>
    <mergeCell ref="D245:D246"/>
    <mergeCell ref="D247:D248"/>
    <mergeCell ref="D249:D250"/>
    <mergeCell ref="D251:D252"/>
    <mergeCell ref="D253:D254"/>
    <mergeCell ref="D255:D256"/>
    <mergeCell ref="D261:D263"/>
    <mergeCell ref="D267:D268"/>
    <mergeCell ref="D270:D271"/>
    <mergeCell ref="D272:D273"/>
    <mergeCell ref="D275:D276"/>
    <mergeCell ref="D278:D279"/>
    <mergeCell ref="D280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301:D302"/>
    <mergeCell ref="D304:D305"/>
    <mergeCell ref="D307:D308"/>
    <mergeCell ref="D310:D311"/>
    <mergeCell ref="D312:D313"/>
    <mergeCell ref="D321:D322"/>
    <mergeCell ref="D323:D324"/>
    <mergeCell ref="D325:D326"/>
    <mergeCell ref="D328:D329"/>
    <mergeCell ref="D332:D333"/>
    <mergeCell ref="D334:D335"/>
    <mergeCell ref="D337:D338"/>
    <mergeCell ref="D341:D342"/>
    <mergeCell ref="D343:D345"/>
    <mergeCell ref="D354:D356"/>
    <mergeCell ref="D357:D359"/>
    <mergeCell ref="D360:D361"/>
    <mergeCell ref="D363:D364"/>
    <mergeCell ref="D366:D367"/>
    <mergeCell ref="D368:D369"/>
    <mergeCell ref="D370:D371"/>
    <mergeCell ref="D378:D379"/>
    <mergeCell ref="D381:D382"/>
    <mergeCell ref="D386:D387"/>
    <mergeCell ref="D390:D391"/>
    <mergeCell ref="D393:D394"/>
    <mergeCell ref="D395:D396"/>
    <mergeCell ref="D398:D399"/>
    <mergeCell ref="D400:D401"/>
    <mergeCell ref="D405:D407"/>
    <mergeCell ref="D409:D410"/>
    <mergeCell ref="D412:D413"/>
    <mergeCell ref="D416:D417"/>
    <mergeCell ref="D418:D421"/>
    <mergeCell ref="D423:D424"/>
    <mergeCell ref="D439:D440"/>
    <mergeCell ref="D445:D446"/>
    <mergeCell ref="D447:D448"/>
    <mergeCell ref="D449:D450"/>
    <mergeCell ref="D451:D452"/>
    <mergeCell ref="D455:D456"/>
    <mergeCell ref="D463:D465"/>
    <mergeCell ref="D466:D467"/>
    <mergeCell ref="D468:D471"/>
    <mergeCell ref="D472:D473"/>
    <mergeCell ref="D475:D477"/>
    <mergeCell ref="D480:D481"/>
    <mergeCell ref="D488:D489"/>
    <mergeCell ref="D490:D492"/>
    <mergeCell ref="D494:D495"/>
    <mergeCell ref="D507:D508"/>
    <mergeCell ref="D509:D510"/>
    <mergeCell ref="D513:D514"/>
    <mergeCell ref="D515:D517"/>
    <mergeCell ref="D519:D520"/>
    <mergeCell ref="D521:D522"/>
    <mergeCell ref="D523:D524"/>
    <mergeCell ref="D526:D527"/>
    <mergeCell ref="D528:D530"/>
    <mergeCell ref="D531:D533"/>
    <mergeCell ref="D534:D537"/>
    <mergeCell ref="D538:D539"/>
    <mergeCell ref="D541:D542"/>
    <mergeCell ref="D553:D554"/>
    <mergeCell ref="D555:D557"/>
    <mergeCell ref="D558:D559"/>
    <mergeCell ref="D560:D561"/>
    <mergeCell ref="D562:D563"/>
    <mergeCell ref="D565:D566"/>
    <mergeCell ref="D578:D579"/>
    <mergeCell ref="D580:D581"/>
    <mergeCell ref="D582:D583"/>
    <mergeCell ref="D590:D592"/>
    <mergeCell ref="D598:D600"/>
    <mergeCell ref="D602:D605"/>
    <mergeCell ref="D607:D608"/>
    <mergeCell ref="D609:D611"/>
    <mergeCell ref="D612:D614"/>
    <mergeCell ref="D616:D618"/>
    <mergeCell ref="D625:D627"/>
    <mergeCell ref="D628:D629"/>
    <mergeCell ref="D642:D646"/>
    <mergeCell ref="D650:D652"/>
    <mergeCell ref="D654:D655"/>
    <mergeCell ref="D657:D658"/>
    <mergeCell ref="D660:D661"/>
    <mergeCell ref="D666:D667"/>
    <mergeCell ref="D674:D675"/>
    <mergeCell ref="D677:D678"/>
    <mergeCell ref="D685:D686"/>
    <mergeCell ref="D690:D692"/>
    <mergeCell ref="D693:D694"/>
    <mergeCell ref="D700:D701"/>
    <mergeCell ref="D703:D704"/>
    <mergeCell ref="D708:D709"/>
    <mergeCell ref="D718:D720"/>
    <mergeCell ref="D721:D722"/>
    <mergeCell ref="D730:D731"/>
    <mergeCell ref="D732:D734"/>
    <mergeCell ref="D735:D736"/>
    <mergeCell ref="E7:E9"/>
    <mergeCell ref="E11:E13"/>
    <mergeCell ref="E19:E21"/>
    <mergeCell ref="E22:E25"/>
    <mergeCell ref="E26:E27"/>
    <mergeCell ref="E31:E32"/>
    <mergeCell ref="E33:E34"/>
    <mergeCell ref="E39:E41"/>
    <mergeCell ref="E42:E43"/>
    <mergeCell ref="E47:E48"/>
    <mergeCell ref="E52:E54"/>
    <mergeCell ref="E55:E56"/>
    <mergeCell ref="E59:E61"/>
    <mergeCell ref="E62:E64"/>
    <mergeCell ref="E65:E66"/>
    <mergeCell ref="E71:E73"/>
    <mergeCell ref="E74:E75"/>
    <mergeCell ref="E76:E77"/>
    <mergeCell ref="E79:E80"/>
    <mergeCell ref="E81:E82"/>
    <mergeCell ref="E84:E85"/>
    <mergeCell ref="E89:E90"/>
    <mergeCell ref="E92:E94"/>
    <mergeCell ref="E95:E96"/>
    <mergeCell ref="E97:E99"/>
    <mergeCell ref="E102:E105"/>
    <mergeCell ref="E106:E107"/>
    <mergeCell ref="E109:E112"/>
    <mergeCell ref="E113:E115"/>
    <mergeCell ref="E116:E117"/>
    <mergeCell ref="E119:E121"/>
    <mergeCell ref="E122:E123"/>
    <mergeCell ref="E125:E127"/>
    <mergeCell ref="E129:E132"/>
    <mergeCell ref="E134:E135"/>
    <mergeCell ref="E136:E139"/>
    <mergeCell ref="E144:E146"/>
    <mergeCell ref="E150:E151"/>
    <mergeCell ref="E153:E154"/>
    <mergeCell ref="E155:E156"/>
    <mergeCell ref="E158:E160"/>
    <mergeCell ref="E162:E163"/>
    <mergeCell ref="E167:E168"/>
    <mergeCell ref="E169:E170"/>
    <mergeCell ref="E173:E175"/>
    <mergeCell ref="E176:E178"/>
    <mergeCell ref="E185:E186"/>
    <mergeCell ref="E187:E188"/>
    <mergeCell ref="E189:E190"/>
    <mergeCell ref="E191:E192"/>
    <mergeCell ref="E202:E203"/>
    <mergeCell ref="E204:E205"/>
    <mergeCell ref="E208:E211"/>
    <mergeCell ref="E216:E217"/>
    <mergeCell ref="E220:E221"/>
    <mergeCell ref="E222:E223"/>
    <mergeCell ref="E226:E227"/>
    <mergeCell ref="E229:E230"/>
    <mergeCell ref="E231:E232"/>
    <mergeCell ref="E234:E235"/>
    <mergeCell ref="E237:E239"/>
    <mergeCell ref="E245:E246"/>
    <mergeCell ref="E247:E248"/>
    <mergeCell ref="E249:E250"/>
    <mergeCell ref="E251:E252"/>
    <mergeCell ref="E253:E254"/>
    <mergeCell ref="E255:E256"/>
    <mergeCell ref="E261:E263"/>
    <mergeCell ref="E267:E268"/>
    <mergeCell ref="E270:E271"/>
    <mergeCell ref="E272:E273"/>
    <mergeCell ref="E275:E276"/>
    <mergeCell ref="E278:E279"/>
    <mergeCell ref="E280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301:E302"/>
    <mergeCell ref="E304:E305"/>
    <mergeCell ref="E307:E308"/>
    <mergeCell ref="E310:E311"/>
    <mergeCell ref="E312:E313"/>
    <mergeCell ref="E321:E322"/>
    <mergeCell ref="E323:E324"/>
    <mergeCell ref="E325:E326"/>
    <mergeCell ref="E328:E329"/>
    <mergeCell ref="E332:E333"/>
    <mergeCell ref="E334:E335"/>
    <mergeCell ref="E337:E338"/>
    <mergeCell ref="E341:E342"/>
    <mergeCell ref="E343:E345"/>
    <mergeCell ref="E354:E356"/>
    <mergeCell ref="E357:E359"/>
    <mergeCell ref="E360:E361"/>
    <mergeCell ref="E363:E364"/>
    <mergeCell ref="E366:E367"/>
    <mergeCell ref="E368:E369"/>
    <mergeCell ref="E370:E371"/>
    <mergeCell ref="E378:E379"/>
    <mergeCell ref="E381:E382"/>
    <mergeCell ref="E386:E387"/>
    <mergeCell ref="E390:E391"/>
    <mergeCell ref="E393:E394"/>
    <mergeCell ref="E395:E396"/>
    <mergeCell ref="E398:E399"/>
    <mergeCell ref="E400:E401"/>
    <mergeCell ref="E405:E407"/>
    <mergeCell ref="E409:E410"/>
    <mergeCell ref="E412:E413"/>
    <mergeCell ref="E416:E417"/>
    <mergeCell ref="E418:E421"/>
    <mergeCell ref="E423:E424"/>
    <mergeCell ref="E439:E440"/>
    <mergeCell ref="E445:E446"/>
    <mergeCell ref="E447:E448"/>
    <mergeCell ref="E449:E450"/>
    <mergeCell ref="E451:E452"/>
    <mergeCell ref="E455:E456"/>
    <mergeCell ref="E463:E465"/>
    <mergeCell ref="E466:E467"/>
    <mergeCell ref="E468:E471"/>
    <mergeCell ref="E472:E473"/>
    <mergeCell ref="E475:E477"/>
    <mergeCell ref="E480:E481"/>
    <mergeCell ref="E488:E489"/>
    <mergeCell ref="E490:E492"/>
    <mergeCell ref="E494:E495"/>
    <mergeCell ref="E507:E508"/>
    <mergeCell ref="E509:E510"/>
    <mergeCell ref="E513:E514"/>
    <mergeCell ref="E515:E517"/>
    <mergeCell ref="E519:E520"/>
    <mergeCell ref="E521:E522"/>
    <mergeCell ref="E523:E524"/>
    <mergeCell ref="E526:E527"/>
    <mergeCell ref="E528:E530"/>
    <mergeCell ref="E531:E533"/>
    <mergeCell ref="E534:E537"/>
    <mergeCell ref="E538:E539"/>
    <mergeCell ref="E541:E542"/>
    <mergeCell ref="E553:E554"/>
    <mergeCell ref="E555:E557"/>
    <mergeCell ref="E558:E559"/>
    <mergeCell ref="E560:E561"/>
    <mergeCell ref="E562:E563"/>
    <mergeCell ref="E565:E566"/>
    <mergeCell ref="E578:E579"/>
    <mergeCell ref="E580:E581"/>
    <mergeCell ref="E582:E583"/>
    <mergeCell ref="E590:E592"/>
    <mergeCell ref="E598:E600"/>
    <mergeCell ref="E602:E605"/>
    <mergeCell ref="E607:E608"/>
    <mergeCell ref="E609:E611"/>
    <mergeCell ref="E612:E614"/>
    <mergeCell ref="E616:E618"/>
    <mergeCell ref="E625:E627"/>
    <mergeCell ref="E628:E629"/>
    <mergeCell ref="E642:E646"/>
    <mergeCell ref="E650:E652"/>
    <mergeCell ref="E654:E655"/>
    <mergeCell ref="E657:E658"/>
    <mergeCell ref="E660:E661"/>
    <mergeCell ref="E666:E667"/>
    <mergeCell ref="E674:E675"/>
    <mergeCell ref="E677:E678"/>
    <mergeCell ref="E685:E686"/>
    <mergeCell ref="E690:E692"/>
    <mergeCell ref="E693:E694"/>
    <mergeCell ref="E700:E701"/>
    <mergeCell ref="E703:E704"/>
    <mergeCell ref="E708:E709"/>
    <mergeCell ref="E718:E720"/>
    <mergeCell ref="E721:E722"/>
    <mergeCell ref="E730:E731"/>
    <mergeCell ref="E732:E734"/>
    <mergeCell ref="E735:E736"/>
    <mergeCell ref="F7:F9"/>
    <mergeCell ref="F11:F13"/>
    <mergeCell ref="F19:F21"/>
    <mergeCell ref="F22:F25"/>
    <mergeCell ref="F26:F27"/>
    <mergeCell ref="F31:F32"/>
    <mergeCell ref="F33:F34"/>
    <mergeCell ref="F39:F41"/>
    <mergeCell ref="F42:F43"/>
    <mergeCell ref="F47:F48"/>
    <mergeCell ref="F52:F54"/>
    <mergeCell ref="F55:F56"/>
    <mergeCell ref="F59:F61"/>
    <mergeCell ref="F62:F64"/>
    <mergeCell ref="F65:F66"/>
    <mergeCell ref="F71:F73"/>
    <mergeCell ref="F74:F75"/>
    <mergeCell ref="F76:F77"/>
    <mergeCell ref="F79:F80"/>
    <mergeCell ref="F81:F82"/>
    <mergeCell ref="F84:F85"/>
    <mergeCell ref="F89:F90"/>
    <mergeCell ref="F92:F94"/>
    <mergeCell ref="F95:F96"/>
    <mergeCell ref="F97:F99"/>
    <mergeCell ref="F102:F105"/>
    <mergeCell ref="F106:F107"/>
    <mergeCell ref="F109:F112"/>
    <mergeCell ref="F113:F115"/>
    <mergeCell ref="F116:F117"/>
    <mergeCell ref="F119:F121"/>
    <mergeCell ref="F122:F123"/>
    <mergeCell ref="F125:F127"/>
    <mergeCell ref="F129:F132"/>
    <mergeCell ref="F134:F135"/>
    <mergeCell ref="F136:F139"/>
    <mergeCell ref="F144:F146"/>
    <mergeCell ref="F150:F151"/>
    <mergeCell ref="F153:F154"/>
    <mergeCell ref="F155:F156"/>
    <mergeCell ref="F158:F160"/>
    <mergeCell ref="F162:F163"/>
    <mergeCell ref="F167:F168"/>
    <mergeCell ref="F169:F170"/>
    <mergeCell ref="F173:F175"/>
    <mergeCell ref="F176:F178"/>
    <mergeCell ref="F185:F186"/>
    <mergeCell ref="F187:F188"/>
    <mergeCell ref="F189:F190"/>
    <mergeCell ref="F191:F192"/>
    <mergeCell ref="F202:F203"/>
    <mergeCell ref="F204:F205"/>
    <mergeCell ref="F208:F211"/>
    <mergeCell ref="F216:F217"/>
    <mergeCell ref="F220:F221"/>
    <mergeCell ref="F222:F223"/>
    <mergeCell ref="F226:F227"/>
    <mergeCell ref="F229:F230"/>
    <mergeCell ref="F231:F232"/>
    <mergeCell ref="F234:F235"/>
    <mergeCell ref="F237:F239"/>
    <mergeCell ref="F245:F246"/>
    <mergeCell ref="F247:F248"/>
    <mergeCell ref="F249:F250"/>
    <mergeCell ref="F251:F252"/>
    <mergeCell ref="F253:F254"/>
    <mergeCell ref="F255:F256"/>
    <mergeCell ref="F261:F263"/>
    <mergeCell ref="F267:F268"/>
    <mergeCell ref="F270:F271"/>
    <mergeCell ref="F272:F273"/>
    <mergeCell ref="F275:F276"/>
    <mergeCell ref="F278:F279"/>
    <mergeCell ref="F280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301:F302"/>
    <mergeCell ref="F304:F305"/>
    <mergeCell ref="F307:F308"/>
    <mergeCell ref="F310:F311"/>
    <mergeCell ref="F312:F313"/>
    <mergeCell ref="F321:F322"/>
    <mergeCell ref="F323:F324"/>
    <mergeCell ref="F325:F326"/>
    <mergeCell ref="F328:F329"/>
    <mergeCell ref="F332:F333"/>
    <mergeCell ref="F334:F335"/>
    <mergeCell ref="F337:F338"/>
    <mergeCell ref="F341:F342"/>
    <mergeCell ref="F343:F345"/>
    <mergeCell ref="F354:F356"/>
    <mergeCell ref="F357:F359"/>
    <mergeCell ref="F360:F361"/>
    <mergeCell ref="F363:F364"/>
    <mergeCell ref="F366:F367"/>
    <mergeCell ref="F368:F369"/>
    <mergeCell ref="F370:F371"/>
    <mergeCell ref="F378:F379"/>
    <mergeCell ref="F381:F382"/>
    <mergeCell ref="F386:F387"/>
    <mergeCell ref="F390:F391"/>
    <mergeCell ref="F393:F394"/>
    <mergeCell ref="F395:F396"/>
    <mergeCell ref="F398:F399"/>
    <mergeCell ref="F400:F401"/>
    <mergeCell ref="F405:F407"/>
    <mergeCell ref="F409:F410"/>
    <mergeCell ref="F412:F413"/>
    <mergeCell ref="F416:F417"/>
    <mergeCell ref="F418:F421"/>
    <mergeCell ref="F423:F424"/>
    <mergeCell ref="F439:F440"/>
    <mergeCell ref="F445:F446"/>
    <mergeCell ref="F447:F448"/>
    <mergeCell ref="F449:F450"/>
    <mergeCell ref="F451:F452"/>
    <mergeCell ref="F455:F456"/>
    <mergeCell ref="F463:F465"/>
    <mergeCell ref="F466:F467"/>
    <mergeCell ref="F468:F471"/>
    <mergeCell ref="F472:F473"/>
    <mergeCell ref="F475:F477"/>
    <mergeCell ref="F480:F481"/>
    <mergeCell ref="F488:F489"/>
    <mergeCell ref="F490:F492"/>
    <mergeCell ref="F494:F495"/>
    <mergeCell ref="F507:F508"/>
    <mergeCell ref="F509:F510"/>
    <mergeCell ref="F513:F514"/>
    <mergeCell ref="F515:F517"/>
    <mergeCell ref="F519:F520"/>
    <mergeCell ref="F521:F522"/>
    <mergeCell ref="F523:F524"/>
    <mergeCell ref="F526:F527"/>
    <mergeCell ref="F528:F530"/>
    <mergeCell ref="F531:F533"/>
    <mergeCell ref="F534:F537"/>
    <mergeCell ref="F538:F539"/>
    <mergeCell ref="F541:F542"/>
    <mergeCell ref="F553:F554"/>
    <mergeCell ref="F555:F557"/>
    <mergeCell ref="F558:F559"/>
    <mergeCell ref="F560:F561"/>
    <mergeCell ref="F562:F563"/>
    <mergeCell ref="F565:F566"/>
    <mergeCell ref="F578:F579"/>
    <mergeCell ref="F580:F581"/>
    <mergeCell ref="F582:F583"/>
    <mergeCell ref="F590:F592"/>
    <mergeCell ref="F598:F600"/>
    <mergeCell ref="F602:F605"/>
    <mergeCell ref="F607:F608"/>
    <mergeCell ref="F609:F611"/>
    <mergeCell ref="F612:F614"/>
    <mergeCell ref="F616:F618"/>
    <mergeCell ref="F625:F627"/>
    <mergeCell ref="F628:F629"/>
    <mergeCell ref="F642:F646"/>
    <mergeCell ref="F650:F652"/>
    <mergeCell ref="F654:F655"/>
    <mergeCell ref="F657:F658"/>
    <mergeCell ref="F660:F661"/>
    <mergeCell ref="F666:F667"/>
    <mergeCell ref="F674:F675"/>
    <mergeCell ref="F677:F678"/>
    <mergeCell ref="F685:F686"/>
    <mergeCell ref="F690:F692"/>
    <mergeCell ref="F693:F694"/>
    <mergeCell ref="F700:F701"/>
    <mergeCell ref="F703:F704"/>
    <mergeCell ref="F708:F709"/>
    <mergeCell ref="F718:F720"/>
    <mergeCell ref="F721:F722"/>
    <mergeCell ref="F730:F731"/>
    <mergeCell ref="F732:F734"/>
    <mergeCell ref="F735:F736"/>
    <mergeCell ref="G7:G9"/>
    <mergeCell ref="G11:G13"/>
    <mergeCell ref="G19:G21"/>
    <mergeCell ref="G22:G25"/>
    <mergeCell ref="G26:G27"/>
    <mergeCell ref="G31:G32"/>
    <mergeCell ref="G33:G34"/>
    <mergeCell ref="G39:G41"/>
    <mergeCell ref="G42:G43"/>
    <mergeCell ref="G47:G48"/>
    <mergeCell ref="G52:G54"/>
    <mergeCell ref="G55:G56"/>
    <mergeCell ref="G59:G61"/>
    <mergeCell ref="G62:G64"/>
    <mergeCell ref="G65:G66"/>
    <mergeCell ref="G71:G73"/>
    <mergeCell ref="G74:G75"/>
    <mergeCell ref="G76:G77"/>
    <mergeCell ref="G79:G80"/>
    <mergeCell ref="G81:G82"/>
    <mergeCell ref="G84:G85"/>
    <mergeCell ref="G89:G90"/>
    <mergeCell ref="G92:G94"/>
    <mergeCell ref="G95:G96"/>
    <mergeCell ref="G97:G99"/>
    <mergeCell ref="G102:G105"/>
    <mergeCell ref="G106:G107"/>
    <mergeCell ref="G109:G112"/>
    <mergeCell ref="G113:G115"/>
    <mergeCell ref="G116:G117"/>
    <mergeCell ref="G119:G121"/>
    <mergeCell ref="G122:G123"/>
    <mergeCell ref="G125:G127"/>
    <mergeCell ref="G129:G132"/>
    <mergeCell ref="G134:G135"/>
    <mergeCell ref="G136:G139"/>
    <mergeCell ref="G144:G146"/>
    <mergeCell ref="G150:G151"/>
    <mergeCell ref="G153:G154"/>
    <mergeCell ref="G155:G156"/>
    <mergeCell ref="G158:G160"/>
    <mergeCell ref="G162:G163"/>
    <mergeCell ref="G167:G168"/>
    <mergeCell ref="G169:G170"/>
    <mergeCell ref="G173:G175"/>
    <mergeCell ref="G176:G178"/>
    <mergeCell ref="G185:G186"/>
    <mergeCell ref="G187:G188"/>
    <mergeCell ref="G189:G190"/>
    <mergeCell ref="G191:G192"/>
    <mergeCell ref="G202:G203"/>
    <mergeCell ref="G204:G205"/>
    <mergeCell ref="G208:G211"/>
    <mergeCell ref="G216:G217"/>
    <mergeCell ref="G220:G221"/>
    <mergeCell ref="G222:G223"/>
    <mergeCell ref="G226:G227"/>
    <mergeCell ref="G229:G230"/>
    <mergeCell ref="G231:G232"/>
    <mergeCell ref="G234:G235"/>
    <mergeCell ref="G237:G239"/>
    <mergeCell ref="G245:G246"/>
    <mergeCell ref="G247:G248"/>
    <mergeCell ref="G249:G250"/>
    <mergeCell ref="G251:G252"/>
    <mergeCell ref="G253:G254"/>
    <mergeCell ref="G255:G256"/>
    <mergeCell ref="G261:G263"/>
    <mergeCell ref="G267:G268"/>
    <mergeCell ref="G270:G271"/>
    <mergeCell ref="G272:G273"/>
    <mergeCell ref="G275:G276"/>
    <mergeCell ref="G278:G279"/>
    <mergeCell ref="G280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301:G302"/>
    <mergeCell ref="G304:G305"/>
    <mergeCell ref="G307:G308"/>
    <mergeCell ref="G310:G311"/>
    <mergeCell ref="G312:G313"/>
    <mergeCell ref="G321:G322"/>
    <mergeCell ref="G323:G324"/>
    <mergeCell ref="G325:G326"/>
    <mergeCell ref="G328:G329"/>
    <mergeCell ref="G332:G333"/>
    <mergeCell ref="G334:G335"/>
    <mergeCell ref="G337:G338"/>
    <mergeCell ref="G341:G342"/>
    <mergeCell ref="G343:G345"/>
    <mergeCell ref="G354:G356"/>
    <mergeCell ref="G357:G359"/>
    <mergeCell ref="G360:G361"/>
    <mergeCell ref="G363:G364"/>
    <mergeCell ref="G366:G367"/>
    <mergeCell ref="G368:G369"/>
    <mergeCell ref="G370:G371"/>
    <mergeCell ref="G378:G379"/>
    <mergeCell ref="G381:G382"/>
    <mergeCell ref="G386:G387"/>
    <mergeCell ref="G390:G391"/>
    <mergeCell ref="G393:G394"/>
    <mergeCell ref="G395:G396"/>
    <mergeCell ref="G398:G399"/>
    <mergeCell ref="G400:G401"/>
    <mergeCell ref="G405:G407"/>
    <mergeCell ref="G409:G410"/>
    <mergeCell ref="G412:G413"/>
    <mergeCell ref="G416:G417"/>
    <mergeCell ref="G418:G421"/>
    <mergeCell ref="G423:G424"/>
    <mergeCell ref="G439:G440"/>
    <mergeCell ref="G445:G446"/>
    <mergeCell ref="G447:G448"/>
    <mergeCell ref="G449:G450"/>
    <mergeCell ref="G451:G452"/>
    <mergeCell ref="G455:G456"/>
    <mergeCell ref="G463:G465"/>
    <mergeCell ref="G466:G467"/>
    <mergeCell ref="G468:G471"/>
    <mergeCell ref="G472:G473"/>
    <mergeCell ref="G475:G477"/>
    <mergeCell ref="G480:G481"/>
    <mergeCell ref="G488:G489"/>
    <mergeCell ref="G490:G492"/>
    <mergeCell ref="G494:G495"/>
    <mergeCell ref="G507:G508"/>
    <mergeCell ref="G509:G510"/>
    <mergeCell ref="G513:G514"/>
    <mergeCell ref="G515:G517"/>
    <mergeCell ref="G519:G520"/>
    <mergeCell ref="G521:G522"/>
    <mergeCell ref="G523:G524"/>
    <mergeCell ref="G526:G527"/>
    <mergeCell ref="G528:G530"/>
    <mergeCell ref="G531:G533"/>
    <mergeCell ref="G534:G537"/>
    <mergeCell ref="G538:G539"/>
    <mergeCell ref="G541:G542"/>
    <mergeCell ref="G553:G554"/>
    <mergeCell ref="G555:G557"/>
    <mergeCell ref="G558:G559"/>
    <mergeCell ref="G560:G561"/>
    <mergeCell ref="G562:G563"/>
    <mergeCell ref="G565:G566"/>
    <mergeCell ref="G578:G579"/>
    <mergeCell ref="G580:G581"/>
    <mergeCell ref="G582:G583"/>
    <mergeCell ref="G590:G592"/>
    <mergeCell ref="G598:G600"/>
    <mergeCell ref="G602:G605"/>
    <mergeCell ref="G607:G608"/>
    <mergeCell ref="G609:G611"/>
    <mergeCell ref="G612:G614"/>
    <mergeCell ref="G616:G618"/>
    <mergeCell ref="G625:G627"/>
    <mergeCell ref="G628:G629"/>
    <mergeCell ref="G642:G646"/>
    <mergeCell ref="G650:G652"/>
    <mergeCell ref="G654:G655"/>
    <mergeCell ref="G657:G658"/>
    <mergeCell ref="G660:G661"/>
    <mergeCell ref="G666:G667"/>
    <mergeCell ref="G674:G675"/>
    <mergeCell ref="G677:G678"/>
    <mergeCell ref="G685:G686"/>
    <mergeCell ref="G690:G692"/>
    <mergeCell ref="G693:G694"/>
    <mergeCell ref="G700:G701"/>
    <mergeCell ref="G703:G704"/>
    <mergeCell ref="G708:G709"/>
    <mergeCell ref="G718:G720"/>
    <mergeCell ref="G721:G722"/>
    <mergeCell ref="G730:G731"/>
    <mergeCell ref="G732:G734"/>
    <mergeCell ref="G735:G736"/>
    <mergeCell ref="H270:H271"/>
    <mergeCell ref="H283:H284"/>
    <mergeCell ref="H285:H286"/>
    <mergeCell ref="I42:I43"/>
    <mergeCell ref="I47:I48"/>
    <mergeCell ref="I52:I54"/>
    <mergeCell ref="I55:I56"/>
    <mergeCell ref="I59:I61"/>
    <mergeCell ref="I62:I64"/>
    <mergeCell ref="I65:I66"/>
    <mergeCell ref="I71:I73"/>
    <mergeCell ref="I74:I75"/>
    <mergeCell ref="I76:I77"/>
    <mergeCell ref="I79:I80"/>
    <mergeCell ref="I81:I82"/>
    <mergeCell ref="I84:I85"/>
    <mergeCell ref="I89:I90"/>
    <mergeCell ref="I92:I94"/>
    <mergeCell ref="I95:I96"/>
    <mergeCell ref="I97:I99"/>
    <mergeCell ref="I102:I105"/>
    <mergeCell ref="I106:I107"/>
    <mergeCell ref="I109:I112"/>
    <mergeCell ref="I113:I115"/>
    <mergeCell ref="I116:I117"/>
    <mergeCell ref="I119:I121"/>
    <mergeCell ref="I122:I123"/>
    <mergeCell ref="I125:I127"/>
    <mergeCell ref="I129:I132"/>
    <mergeCell ref="I134:I135"/>
    <mergeCell ref="I136:I139"/>
    <mergeCell ref="I144:I146"/>
    <mergeCell ref="I150:I151"/>
    <mergeCell ref="I153:I154"/>
    <mergeCell ref="I155:I156"/>
    <mergeCell ref="I158:I160"/>
    <mergeCell ref="I162:I163"/>
    <mergeCell ref="I167:I168"/>
    <mergeCell ref="I169:I170"/>
    <mergeCell ref="I173:I175"/>
    <mergeCell ref="I176:I178"/>
    <mergeCell ref="I185:I186"/>
    <mergeCell ref="I187:I188"/>
    <mergeCell ref="I189:I190"/>
    <mergeCell ref="I202:I203"/>
    <mergeCell ref="I208:I211"/>
    <mergeCell ref="I216:I217"/>
    <mergeCell ref="I220:I221"/>
    <mergeCell ref="I222:I223"/>
    <mergeCell ref="I229:I230"/>
    <mergeCell ref="I231:I232"/>
    <mergeCell ref="I234:I235"/>
    <mergeCell ref="I237:I239"/>
    <mergeCell ref="I245:I246"/>
    <mergeCell ref="I249:I250"/>
    <mergeCell ref="I251:I252"/>
    <mergeCell ref="I253:I254"/>
    <mergeCell ref="I261:I263"/>
    <mergeCell ref="I278:I279"/>
    <mergeCell ref="I280:I282"/>
    <mergeCell ref="I291:I292"/>
    <mergeCell ref="I293:I294"/>
    <mergeCell ref="I295:I296"/>
    <mergeCell ref="I297:I298"/>
    <mergeCell ref="I301:I302"/>
    <mergeCell ref="I304:I305"/>
    <mergeCell ref="I307:I308"/>
    <mergeCell ref="I310:I311"/>
    <mergeCell ref="I312:I313"/>
    <mergeCell ref="I366:I367"/>
    <mergeCell ref="I368:I369"/>
    <mergeCell ref="I370:I371"/>
    <mergeCell ref="I378:I379"/>
    <mergeCell ref="I381:I382"/>
    <mergeCell ref="I409:I410"/>
    <mergeCell ref="I412:I413"/>
    <mergeCell ref="I416:I417"/>
    <mergeCell ref="I418:I421"/>
    <mergeCell ref="I423:I424"/>
    <mergeCell ref="I439:I440"/>
    <mergeCell ref="I445:I446"/>
    <mergeCell ref="I447:I448"/>
    <mergeCell ref="I449:I450"/>
    <mergeCell ref="I451:I452"/>
    <mergeCell ref="I463:I465"/>
    <mergeCell ref="I466:I467"/>
    <mergeCell ref="I468:I471"/>
    <mergeCell ref="I472:I473"/>
    <mergeCell ref="I475:I477"/>
    <mergeCell ref="I480:I481"/>
    <mergeCell ref="I488:I489"/>
    <mergeCell ref="I490:I492"/>
    <mergeCell ref="I494:I495"/>
    <mergeCell ref="I507:I508"/>
    <mergeCell ref="I509:I510"/>
    <mergeCell ref="I513:I514"/>
    <mergeCell ref="I515:I517"/>
    <mergeCell ref="I519:I520"/>
    <mergeCell ref="I521:I522"/>
    <mergeCell ref="I523:I524"/>
    <mergeCell ref="I526:I527"/>
    <mergeCell ref="I528:I530"/>
    <mergeCell ref="I531:I533"/>
    <mergeCell ref="I534:I537"/>
    <mergeCell ref="I538:I539"/>
    <mergeCell ref="I541:I542"/>
    <mergeCell ref="I553:I554"/>
    <mergeCell ref="I555:I557"/>
    <mergeCell ref="I558:I559"/>
    <mergeCell ref="I598:I600"/>
    <mergeCell ref="I602:I605"/>
    <mergeCell ref="I607:I608"/>
    <mergeCell ref="I609:I611"/>
    <mergeCell ref="I612:I614"/>
    <mergeCell ref="I642:I646"/>
    <mergeCell ref="I650:I652"/>
    <mergeCell ref="I654:I655"/>
    <mergeCell ref="I657:I658"/>
    <mergeCell ref="I660:I661"/>
    <mergeCell ref="I690:I692"/>
    <mergeCell ref="I693:I694"/>
    <mergeCell ref="I700:I701"/>
    <mergeCell ref="I703:I704"/>
    <mergeCell ref="I708:I709"/>
    <mergeCell ref="J270:J271"/>
    <mergeCell ref="J283:J284"/>
    <mergeCell ref="J285:J286"/>
    <mergeCell ref="J378:J379"/>
    <mergeCell ref="K270:K271"/>
    <mergeCell ref="K283:K284"/>
    <mergeCell ref="K285:K286"/>
    <mergeCell ref="K378:K379"/>
    <mergeCell ref="L7:L9"/>
    <mergeCell ref="L11:L13"/>
    <mergeCell ref="L19:L21"/>
    <mergeCell ref="L22:L25"/>
    <mergeCell ref="L26:L27"/>
    <mergeCell ref="L31:L32"/>
    <mergeCell ref="L33:L34"/>
    <mergeCell ref="L39:L41"/>
    <mergeCell ref="L42:L43"/>
    <mergeCell ref="L47:L48"/>
    <mergeCell ref="L52:L54"/>
    <mergeCell ref="L55:L56"/>
    <mergeCell ref="L59:L61"/>
    <mergeCell ref="L62:L64"/>
    <mergeCell ref="L65:L66"/>
    <mergeCell ref="L71:L73"/>
    <mergeCell ref="L74:L75"/>
    <mergeCell ref="L76:L77"/>
    <mergeCell ref="L79:L80"/>
    <mergeCell ref="L81:L82"/>
    <mergeCell ref="L84:L85"/>
    <mergeCell ref="L89:L90"/>
    <mergeCell ref="L92:L94"/>
    <mergeCell ref="L95:L96"/>
    <mergeCell ref="L97:L99"/>
    <mergeCell ref="L102:L105"/>
    <mergeCell ref="L106:L107"/>
    <mergeCell ref="L109:L112"/>
    <mergeCell ref="L113:L115"/>
    <mergeCell ref="L116:L117"/>
    <mergeCell ref="L119:L121"/>
    <mergeCell ref="L122:L123"/>
    <mergeCell ref="L125:L127"/>
    <mergeCell ref="L129:L132"/>
    <mergeCell ref="L134:L135"/>
    <mergeCell ref="L136:L139"/>
    <mergeCell ref="L144:L146"/>
    <mergeCell ref="L150:L151"/>
    <mergeCell ref="L153:L154"/>
    <mergeCell ref="L155:L156"/>
    <mergeCell ref="L158:L160"/>
    <mergeCell ref="L162:L163"/>
    <mergeCell ref="L167:L168"/>
    <mergeCell ref="L169:L170"/>
    <mergeCell ref="L173:L175"/>
    <mergeCell ref="L176:L178"/>
    <mergeCell ref="L185:L186"/>
    <mergeCell ref="L187:L188"/>
    <mergeCell ref="L189:L190"/>
    <mergeCell ref="L191:L192"/>
    <mergeCell ref="L202:L203"/>
    <mergeCell ref="L204:L205"/>
    <mergeCell ref="L208:L211"/>
    <mergeCell ref="L216:L217"/>
    <mergeCell ref="L220:L221"/>
    <mergeCell ref="L222:L223"/>
    <mergeCell ref="L226:L227"/>
    <mergeCell ref="L229:L230"/>
    <mergeCell ref="L231:L232"/>
    <mergeCell ref="L234:L235"/>
    <mergeCell ref="L237:L239"/>
    <mergeCell ref="L245:L246"/>
    <mergeCell ref="L247:L248"/>
    <mergeCell ref="L249:L250"/>
    <mergeCell ref="L251:L252"/>
    <mergeCell ref="L253:L254"/>
    <mergeCell ref="L255:L256"/>
    <mergeCell ref="L261:L263"/>
    <mergeCell ref="L267:L268"/>
    <mergeCell ref="L270:L271"/>
    <mergeCell ref="L272:L273"/>
    <mergeCell ref="L275:L276"/>
    <mergeCell ref="L278:L279"/>
    <mergeCell ref="L280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301:L302"/>
    <mergeCell ref="L304:L305"/>
    <mergeCell ref="L307:L308"/>
    <mergeCell ref="L310:L311"/>
    <mergeCell ref="L312:L313"/>
    <mergeCell ref="L321:L322"/>
    <mergeCell ref="L323:L324"/>
    <mergeCell ref="L325:L326"/>
    <mergeCell ref="L328:L329"/>
    <mergeCell ref="L332:L333"/>
    <mergeCell ref="L334:L335"/>
    <mergeCell ref="L337:L338"/>
    <mergeCell ref="L341:L342"/>
    <mergeCell ref="L343:L345"/>
    <mergeCell ref="L354:L356"/>
    <mergeCell ref="L357:L359"/>
    <mergeCell ref="L360:L361"/>
    <mergeCell ref="L363:L364"/>
    <mergeCell ref="L366:L367"/>
    <mergeCell ref="L368:L369"/>
    <mergeCell ref="L370:L371"/>
    <mergeCell ref="L378:L379"/>
    <mergeCell ref="L381:L382"/>
    <mergeCell ref="L386:L387"/>
    <mergeCell ref="L390:L391"/>
    <mergeCell ref="L393:L394"/>
    <mergeCell ref="L395:L396"/>
    <mergeCell ref="L398:L399"/>
    <mergeCell ref="L400:L401"/>
    <mergeCell ref="L405:L407"/>
    <mergeCell ref="L409:L410"/>
    <mergeCell ref="L412:L413"/>
    <mergeCell ref="L416:L417"/>
    <mergeCell ref="L418:L421"/>
    <mergeCell ref="L423:L424"/>
    <mergeCell ref="L439:L440"/>
    <mergeCell ref="L447:L448"/>
    <mergeCell ref="L449:L450"/>
    <mergeCell ref="L451:L452"/>
    <mergeCell ref="L455:L456"/>
    <mergeCell ref="L463:L465"/>
    <mergeCell ref="L466:L467"/>
    <mergeCell ref="L468:L471"/>
    <mergeCell ref="L472:L473"/>
    <mergeCell ref="L475:L477"/>
    <mergeCell ref="L480:L481"/>
    <mergeCell ref="L488:L489"/>
    <mergeCell ref="L490:L492"/>
    <mergeCell ref="L494:L495"/>
    <mergeCell ref="L507:L508"/>
    <mergeCell ref="L509:L510"/>
    <mergeCell ref="L513:L514"/>
    <mergeCell ref="L515:L517"/>
    <mergeCell ref="L519:L520"/>
    <mergeCell ref="L521:L522"/>
    <mergeCell ref="L523:L524"/>
    <mergeCell ref="L526:L527"/>
    <mergeCell ref="L528:L530"/>
    <mergeCell ref="L531:L533"/>
    <mergeCell ref="L534:L537"/>
    <mergeCell ref="L538:L539"/>
    <mergeCell ref="L541:L542"/>
    <mergeCell ref="L553:L554"/>
    <mergeCell ref="L555:L557"/>
    <mergeCell ref="L558:L559"/>
    <mergeCell ref="L560:L561"/>
    <mergeCell ref="L562:L563"/>
    <mergeCell ref="L565:L566"/>
    <mergeCell ref="L578:L579"/>
    <mergeCell ref="L580:L581"/>
    <mergeCell ref="L582:L583"/>
    <mergeCell ref="L590:L592"/>
    <mergeCell ref="L598:L600"/>
    <mergeCell ref="L602:L605"/>
    <mergeCell ref="L607:L608"/>
    <mergeCell ref="L609:L611"/>
    <mergeCell ref="L612:L614"/>
    <mergeCell ref="L616:L618"/>
    <mergeCell ref="L625:L627"/>
    <mergeCell ref="L628:L629"/>
    <mergeCell ref="L642:L646"/>
    <mergeCell ref="L650:L652"/>
    <mergeCell ref="L654:L655"/>
    <mergeCell ref="L657:L658"/>
    <mergeCell ref="L660:L661"/>
    <mergeCell ref="L666:L667"/>
    <mergeCell ref="L674:L675"/>
    <mergeCell ref="L677:L678"/>
    <mergeCell ref="L685:L686"/>
    <mergeCell ref="L690:L692"/>
    <mergeCell ref="L693:L694"/>
    <mergeCell ref="M31:M32"/>
    <mergeCell ref="M42:M43"/>
    <mergeCell ref="M47:M48"/>
    <mergeCell ref="M52:M54"/>
    <mergeCell ref="M55:M56"/>
    <mergeCell ref="M59:M61"/>
    <mergeCell ref="M95:M96"/>
    <mergeCell ref="M97:M99"/>
    <mergeCell ref="M102:M105"/>
    <mergeCell ref="M106:M107"/>
    <mergeCell ref="M109:M112"/>
    <mergeCell ref="M113:M115"/>
    <mergeCell ref="M116:M117"/>
    <mergeCell ref="M119:M121"/>
    <mergeCell ref="M122:M123"/>
    <mergeCell ref="M125:M127"/>
    <mergeCell ref="M129:M132"/>
    <mergeCell ref="M134:M135"/>
    <mergeCell ref="M136:M139"/>
    <mergeCell ref="M144:M146"/>
    <mergeCell ref="M150:M151"/>
    <mergeCell ref="M153:M154"/>
    <mergeCell ref="M155:M156"/>
    <mergeCell ref="M158:M160"/>
    <mergeCell ref="M162:M163"/>
    <mergeCell ref="M167:M168"/>
    <mergeCell ref="M169:M170"/>
    <mergeCell ref="M173:M175"/>
    <mergeCell ref="M176:M178"/>
    <mergeCell ref="M185:M186"/>
    <mergeCell ref="M187:M188"/>
    <mergeCell ref="M189:M190"/>
    <mergeCell ref="M191:M192"/>
    <mergeCell ref="M202:M203"/>
    <mergeCell ref="M204:M205"/>
    <mergeCell ref="M208:M211"/>
    <mergeCell ref="M216:M217"/>
    <mergeCell ref="M220:M221"/>
    <mergeCell ref="M222:M223"/>
    <mergeCell ref="M226:M227"/>
    <mergeCell ref="M229:M230"/>
    <mergeCell ref="M231:M232"/>
    <mergeCell ref="M234:M235"/>
    <mergeCell ref="M237:M239"/>
    <mergeCell ref="M245:M246"/>
    <mergeCell ref="M247:M248"/>
    <mergeCell ref="M249:M250"/>
    <mergeCell ref="M251:M252"/>
    <mergeCell ref="M253:M254"/>
    <mergeCell ref="M255:M256"/>
    <mergeCell ref="M261:M263"/>
    <mergeCell ref="M267:M268"/>
    <mergeCell ref="M270:M271"/>
    <mergeCell ref="M272:M273"/>
    <mergeCell ref="M275:M276"/>
    <mergeCell ref="M278:M279"/>
    <mergeCell ref="M280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301:M302"/>
    <mergeCell ref="M304:M305"/>
    <mergeCell ref="M307:M308"/>
    <mergeCell ref="M310:M311"/>
    <mergeCell ref="M312:M313"/>
    <mergeCell ref="M321:M322"/>
    <mergeCell ref="M323:M324"/>
    <mergeCell ref="M325:M326"/>
    <mergeCell ref="M328:M329"/>
    <mergeCell ref="M332:M333"/>
    <mergeCell ref="M334:M335"/>
    <mergeCell ref="M337:M338"/>
    <mergeCell ref="M341:M342"/>
    <mergeCell ref="M343:M345"/>
    <mergeCell ref="M354:M356"/>
    <mergeCell ref="M357:M359"/>
    <mergeCell ref="M360:M361"/>
    <mergeCell ref="M363:M364"/>
    <mergeCell ref="M366:M367"/>
    <mergeCell ref="M368:M369"/>
    <mergeCell ref="M370:M371"/>
    <mergeCell ref="M378:M379"/>
    <mergeCell ref="M381:M382"/>
    <mergeCell ref="M386:M387"/>
    <mergeCell ref="M390:M391"/>
    <mergeCell ref="M393:M394"/>
    <mergeCell ref="M395:M396"/>
    <mergeCell ref="M398:M399"/>
    <mergeCell ref="M400:M401"/>
    <mergeCell ref="M405:M407"/>
    <mergeCell ref="M463:M465"/>
    <mergeCell ref="M475:M477"/>
    <mergeCell ref="M490:M492"/>
    <mergeCell ref="M521:M522"/>
    <mergeCell ref="M553:M554"/>
    <mergeCell ref="M555:M557"/>
    <mergeCell ref="M558:M559"/>
    <mergeCell ref="M560:M561"/>
    <mergeCell ref="M562:M563"/>
    <mergeCell ref="M565:M566"/>
    <mergeCell ref="M578:M579"/>
    <mergeCell ref="M580:M581"/>
    <mergeCell ref="M582:M583"/>
    <mergeCell ref="M590:M592"/>
    <mergeCell ref="M598:M600"/>
    <mergeCell ref="M602:M605"/>
    <mergeCell ref="M607:M608"/>
    <mergeCell ref="M609:M611"/>
    <mergeCell ref="M612:M614"/>
    <mergeCell ref="M616:M618"/>
    <mergeCell ref="M625:M627"/>
    <mergeCell ref="M628:M629"/>
    <mergeCell ref="M642:M646"/>
    <mergeCell ref="M650:M652"/>
    <mergeCell ref="M654:M655"/>
    <mergeCell ref="M657:M658"/>
    <mergeCell ref="M660:M661"/>
    <mergeCell ref="M666:M667"/>
    <mergeCell ref="M674:M675"/>
    <mergeCell ref="M677:M678"/>
    <mergeCell ref="M685:M686"/>
    <mergeCell ref="M690:M692"/>
    <mergeCell ref="M693:M694"/>
    <mergeCell ref="N42:N43"/>
    <mergeCell ref="N47:N48"/>
    <mergeCell ref="N52:N54"/>
    <mergeCell ref="N55:N56"/>
    <mergeCell ref="N59:N61"/>
    <mergeCell ref="N95:N96"/>
    <mergeCell ref="N97:N99"/>
    <mergeCell ref="N102:N105"/>
    <mergeCell ref="N106:N107"/>
    <mergeCell ref="N109:N112"/>
    <mergeCell ref="N113:N115"/>
    <mergeCell ref="N116:N117"/>
    <mergeCell ref="N119:N121"/>
    <mergeCell ref="N122:N123"/>
    <mergeCell ref="N125:N127"/>
    <mergeCell ref="N129:N132"/>
    <mergeCell ref="N134:N135"/>
    <mergeCell ref="N136:N139"/>
    <mergeCell ref="N144:N146"/>
    <mergeCell ref="N150:N151"/>
    <mergeCell ref="N153:N154"/>
    <mergeCell ref="N155:N156"/>
    <mergeCell ref="N158:N160"/>
    <mergeCell ref="N162:N163"/>
    <mergeCell ref="N167:N168"/>
    <mergeCell ref="N169:N170"/>
    <mergeCell ref="N173:N175"/>
    <mergeCell ref="N176:N178"/>
    <mergeCell ref="N185:N186"/>
    <mergeCell ref="N187:N188"/>
    <mergeCell ref="N189:N190"/>
    <mergeCell ref="N191:N192"/>
    <mergeCell ref="N202:N203"/>
    <mergeCell ref="N204:N205"/>
    <mergeCell ref="N208:N211"/>
    <mergeCell ref="N216:N217"/>
    <mergeCell ref="N220:N221"/>
    <mergeCell ref="N222:N223"/>
    <mergeCell ref="N226:N227"/>
    <mergeCell ref="N229:N230"/>
    <mergeCell ref="N231:N232"/>
    <mergeCell ref="N234:N235"/>
    <mergeCell ref="N237:N239"/>
    <mergeCell ref="N245:N246"/>
    <mergeCell ref="N247:N248"/>
    <mergeCell ref="N249:N250"/>
    <mergeCell ref="N251:N252"/>
    <mergeCell ref="N253:N254"/>
    <mergeCell ref="N255:N256"/>
    <mergeCell ref="N261:N263"/>
    <mergeCell ref="N267:N268"/>
    <mergeCell ref="N270:N271"/>
    <mergeCell ref="N272:N273"/>
    <mergeCell ref="N275:N276"/>
    <mergeCell ref="N278:N279"/>
    <mergeCell ref="N280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301:N302"/>
    <mergeCell ref="N304:N305"/>
    <mergeCell ref="N307:N308"/>
    <mergeCell ref="N310:N311"/>
    <mergeCell ref="N312:N313"/>
    <mergeCell ref="N321:N322"/>
    <mergeCell ref="N323:N324"/>
    <mergeCell ref="N325:N326"/>
    <mergeCell ref="N328:N329"/>
    <mergeCell ref="N332:N333"/>
    <mergeCell ref="N334:N335"/>
    <mergeCell ref="N337:N338"/>
    <mergeCell ref="N341:N342"/>
    <mergeCell ref="N343:N345"/>
    <mergeCell ref="N354:N356"/>
    <mergeCell ref="N357:N359"/>
    <mergeCell ref="N360:N361"/>
    <mergeCell ref="N363:N364"/>
    <mergeCell ref="N366:N367"/>
    <mergeCell ref="N368:N369"/>
    <mergeCell ref="N370:N371"/>
    <mergeCell ref="N378:N379"/>
    <mergeCell ref="N381:N382"/>
    <mergeCell ref="N386:N387"/>
    <mergeCell ref="N390:N391"/>
    <mergeCell ref="N395:N396"/>
    <mergeCell ref="N405:N407"/>
    <mergeCell ref="N466:N467"/>
    <mergeCell ref="N468:N471"/>
    <mergeCell ref="N494:N495"/>
    <mergeCell ref="N519:N520"/>
    <mergeCell ref="N553:N554"/>
    <mergeCell ref="N555:N557"/>
    <mergeCell ref="N558:N559"/>
    <mergeCell ref="N560:N561"/>
    <mergeCell ref="N562:N563"/>
    <mergeCell ref="N565:N566"/>
    <mergeCell ref="N578:N579"/>
    <mergeCell ref="N580:N581"/>
    <mergeCell ref="N582:N583"/>
    <mergeCell ref="N590:N592"/>
    <mergeCell ref="N598:N600"/>
    <mergeCell ref="N602:N605"/>
    <mergeCell ref="N607:N608"/>
    <mergeCell ref="N609:N611"/>
    <mergeCell ref="N612:N614"/>
    <mergeCell ref="N616:N618"/>
    <mergeCell ref="N625:N627"/>
    <mergeCell ref="N628:N629"/>
    <mergeCell ref="N642:N646"/>
    <mergeCell ref="N650:N652"/>
    <mergeCell ref="N654:N655"/>
    <mergeCell ref="N657:N658"/>
    <mergeCell ref="N660:N661"/>
    <mergeCell ref="N666:N667"/>
    <mergeCell ref="N674:N675"/>
    <mergeCell ref="N677:N678"/>
    <mergeCell ref="N685:N686"/>
    <mergeCell ref="N690:N692"/>
    <mergeCell ref="N693:N694"/>
    <mergeCell ref="N700:N701"/>
    <mergeCell ref="N703:N704"/>
    <mergeCell ref="N708:N709"/>
    <mergeCell ref="N721:N722"/>
    <mergeCell ref="N730:N731"/>
    <mergeCell ref="N732:N734"/>
    <mergeCell ref="N735:N736"/>
  </mergeCells>
  <conditionalFormatting sqref="M42">
    <cfRule type="duplicateValues" dxfId="0" priority="15"/>
  </conditionalFormatting>
  <conditionalFormatting sqref="M44">
    <cfRule type="duplicateValues" dxfId="0" priority="11"/>
  </conditionalFormatting>
  <conditionalFormatting sqref="M45">
    <cfRule type="duplicateValues" dxfId="0" priority="10"/>
  </conditionalFormatting>
  <conditionalFormatting sqref="M46">
    <cfRule type="duplicateValues" dxfId="0" priority="9"/>
  </conditionalFormatting>
  <conditionalFormatting sqref="L47">
    <cfRule type="duplicateValues" dxfId="0" priority="8"/>
  </conditionalFormatting>
  <conditionalFormatting sqref="M52">
    <cfRule type="duplicateValues" dxfId="0" priority="13"/>
  </conditionalFormatting>
  <conditionalFormatting sqref="M59">
    <cfRule type="duplicateValues" dxfId="0" priority="12"/>
  </conditionalFormatting>
  <conditionalFormatting sqref="C544">
    <cfRule type="duplicateValues" dxfId="0" priority="6"/>
  </conditionalFormatting>
  <conditionalFormatting sqref="D544">
    <cfRule type="duplicateValues" dxfId="0" priority="5"/>
  </conditionalFormatting>
  <conditionalFormatting sqref="E544">
    <cfRule type="duplicateValues" dxfId="0" priority="4"/>
  </conditionalFormatting>
  <conditionalFormatting sqref="N708">
    <cfRule type="duplicateValues" dxfId="1" priority="1"/>
  </conditionalFormatting>
  <conditionalFormatting sqref="M49:M50">
    <cfRule type="duplicateValues" dxfId="0" priority="14"/>
  </conditionalFormatting>
  <conditionalFormatting sqref="M55 M57:M58">
    <cfRule type="duplicateValues" dxfId="0" priority="7"/>
  </conditionalFormatting>
  <conditionalFormatting sqref="N712:N713 N705:N707 N702:N703 N710 N695:N700">
    <cfRule type="duplicateValues" dxfId="1" priority="2"/>
  </conditionalFormatting>
  <dataValidations count="2">
    <dataValidation type="decimal" operator="greaterThan" allowBlank="1" showInputMessage="1" showErrorMessage="1" sqref="L5 L6 L7 L8 L9 L31 L32 L10:L12 L13:L14 L25:L26 L28:L30 L34:L35 L39:L40">
      <formula1>0</formula1>
    </dataValidation>
    <dataValidation allowBlank="1" showInputMessage="1" showErrorMessage="1" sqref="F70 F66:F69 F75:F76 F78:F80 F82:F84 F86:F89 F91:F92"/>
  </dataValidations>
  <pageMargins left="0.700694444444445" right="0.700694444444445" top="0.751388888888889" bottom="0.751388888888889" header="0.298611111111111" footer="0.298611111111111"/>
  <pageSetup paperSize="9" scale="75" orientation="landscape" horizontalDpi="600"/>
  <headerFooter/>
  <rowBreaks count="23" manualBreakCount="23">
    <brk id="25" max="16383" man="1"/>
    <brk id="50" max="16383" man="1"/>
    <brk id="73" max="16383" man="1"/>
    <brk id="96" max="16383" man="1"/>
    <brk id="121" max="16383" man="1"/>
    <brk id="146" max="16383" man="1"/>
    <brk id="168" max="16383" man="1"/>
    <brk id="190" max="16383" man="1"/>
    <brk id="215" max="16383" man="1"/>
    <brk id="239" max="16383" man="1"/>
    <brk id="288" max="16383" man="1"/>
    <brk id="313" max="16383" man="1"/>
    <brk id="362" max="16383" man="1"/>
    <brk id="411" max="16383" man="1"/>
    <brk id="435" max="16383" man="1"/>
    <brk id="459" max="16383" man="1"/>
    <brk id="505" max="16383" man="1"/>
    <brk id="527" max="16383" man="1"/>
    <brk id="575" max="16383" man="1"/>
    <brk id="597" max="16383" man="1"/>
    <brk id="621" max="16383" man="1"/>
    <brk id="641" max="16383" man="1"/>
    <brk id="7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2025-06-17T02:20:00Z</dcterms:created>
  <dcterms:modified xsi:type="dcterms:W3CDTF">2025-09-05T07:33:44Z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DEC59D43968A4A54A52DD928B10FCE5A_12</vt:lpwstr>
  </property>
  <property fmtid="{D5CDD505-2E9C-101B-9397-08002B2CF9AE}" pid="3" name="KSOProductBuildVer">
    <vt:lpwstr>2052-11.1.0.14309</vt:lpwstr>
  </property>
</Properties>
</file>